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omments1.xml" ContentType="application/vnd.openxmlformats-officedocument.spreadsheetml.comments+xml"/>
  <Override PartName="/xl/pivotTables/pivotTable3.xml" ContentType="application/vnd.openxmlformats-officedocument.spreadsheetml.pivotTable+xml"/>
  <Override PartName="/xl/comments2.xml" ContentType="application/vnd.openxmlformats-officedocument.spreadsheetml.comments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hswright/Desktop/Desk Tidy/MCS/Minutes/"/>
    </mc:Choice>
  </mc:AlternateContent>
  <xr:revisionPtr revIDLastSave="0" documentId="8_{7CA2DA64-D953-A944-B82B-7551A575525C}" xr6:coauthVersionLast="47" xr6:coauthVersionMax="47" xr10:uidLastSave="{00000000-0000-0000-0000-000000000000}"/>
  <bookViews>
    <workbookView xWindow="0" yWindow="500" windowWidth="25600" windowHeight="14260" activeTab="2" xr2:uid="{CE7C15A0-5BEC-486E-814C-84A777A96649}"/>
  </bookViews>
  <sheets>
    <sheet name="Summary" sheetId="3" state="hidden" r:id="rId1"/>
    <sheet name="Sheet2" sheetId="12" state="hidden" r:id="rId2"/>
    <sheet name="All Years" sheetId="15" r:id="rId3"/>
    <sheet name="Statements" sheetId="1" r:id="rId4"/>
    <sheet name="2017" sheetId="2" r:id="rId5"/>
    <sheet name="2018" sheetId="10" r:id="rId6"/>
    <sheet name="2019" sheetId="11" r:id="rId7"/>
    <sheet name="2020" sheetId="16" r:id="rId8"/>
    <sheet name="2021" sheetId="18" r:id="rId9"/>
    <sheet name="2022" sheetId="19" r:id="rId10"/>
  </sheets>
  <definedNames>
    <definedName name="_xlnm._FilterDatabase" localSheetId="3" hidden="1">Statements!$A$1:$L$830</definedName>
  </definedNames>
  <calcPr calcId="191029"/>
  <pivotCaches>
    <pivotCache cacheId="0" r:id="rId11"/>
    <pivotCache cacheId="1" r:id="rId12"/>
    <pivotCache cacheId="2" r:id="rId13"/>
    <pivotCache cacheId="3" r:id="rId14"/>
    <pivotCache cacheId="4" r:id="rId1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5" l="1"/>
  <c r="C29" i="15"/>
  <c r="C38" i="15"/>
  <c r="C37" i="15"/>
  <c r="C36" i="15"/>
  <c r="C35" i="15"/>
  <c r="C34" i="15"/>
  <c r="C33" i="15"/>
  <c r="C32" i="15"/>
  <c r="C28" i="15"/>
  <c r="C27" i="15"/>
  <c r="C26" i="15"/>
  <c r="C24" i="15"/>
  <c r="C21" i="15"/>
  <c r="C20" i="15"/>
  <c r="C19" i="15"/>
  <c r="C7" i="15"/>
  <c r="C8" i="15"/>
  <c r="C9" i="15"/>
  <c r="C10" i="15"/>
  <c r="C11" i="15"/>
  <c r="C6" i="15"/>
  <c r="I902" i="1"/>
  <c r="I903" i="1"/>
  <c r="I904" i="1"/>
  <c r="I905" i="1"/>
  <c r="I906" i="1"/>
  <c r="I907" i="1"/>
  <c r="I908" i="1"/>
  <c r="I909" i="1"/>
  <c r="I910" i="1"/>
  <c r="I911" i="1"/>
  <c r="I91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832" i="1"/>
  <c r="D9" i="15"/>
  <c r="D18" i="18"/>
  <c r="D6" i="15"/>
  <c r="D33" i="15"/>
  <c r="D32" i="15"/>
  <c r="D37" i="15"/>
  <c r="D34" i="15"/>
  <c r="D29" i="15"/>
  <c r="D25" i="15"/>
  <c r="D21" i="15"/>
  <c r="D20" i="15"/>
  <c r="D19" i="15"/>
  <c r="D8" i="15"/>
  <c r="D7" i="15"/>
  <c r="D13" i="18"/>
  <c r="D15" i="18"/>
  <c r="E15" i="18" s="1"/>
  <c r="E29" i="18"/>
  <c r="D29" i="18"/>
  <c r="C29" i="18"/>
  <c r="C32" i="18" s="1"/>
  <c r="D22" i="18"/>
  <c r="C22" i="18"/>
  <c r="E9" i="18"/>
  <c r="E7" i="18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E13" i="15"/>
  <c r="E40" i="15"/>
  <c r="I45" i="12"/>
  <c r="I44" i="12"/>
  <c r="H44" i="12"/>
  <c r="H45" i="12" s="1"/>
  <c r="I43" i="12"/>
  <c r="H43" i="12"/>
  <c r="C28" i="16"/>
  <c r="I71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685" i="1"/>
  <c r="E28" i="16"/>
  <c r="D28" i="16"/>
  <c r="D21" i="16"/>
  <c r="C21" i="16"/>
  <c r="C14" i="16"/>
  <c r="D14" i="16"/>
  <c r="E9" i="16"/>
  <c r="E7" i="16"/>
  <c r="H429" i="1"/>
  <c r="H430" i="1" s="1"/>
  <c r="H431" i="1" s="1"/>
  <c r="H432" i="1" s="1"/>
  <c r="H433" i="1" s="1"/>
  <c r="H434" i="1" s="1"/>
  <c r="H435" i="1" s="1"/>
  <c r="H436" i="1" s="1"/>
  <c r="H437" i="1" s="1"/>
  <c r="H438" i="1" s="1"/>
  <c r="H439" i="1" s="1"/>
  <c r="H440" i="1" s="1"/>
  <c r="H441" i="1" s="1"/>
  <c r="H442" i="1" s="1"/>
  <c r="H443" i="1" s="1"/>
  <c r="H444" i="1" s="1"/>
  <c r="H445" i="1" s="1"/>
  <c r="H446" i="1" s="1"/>
  <c r="H447" i="1" s="1"/>
  <c r="H448" i="1" s="1"/>
  <c r="H449" i="1" s="1"/>
  <c r="H450" i="1" s="1"/>
  <c r="H451" i="1" s="1"/>
  <c r="H452" i="1" s="1"/>
  <c r="H453" i="1" s="1"/>
  <c r="H454" i="1" s="1"/>
  <c r="H455" i="1" s="1"/>
  <c r="H456" i="1" s="1"/>
  <c r="H457" i="1" s="1"/>
  <c r="H458" i="1" s="1"/>
  <c r="H459" i="1" s="1"/>
  <c r="H460" i="1" s="1"/>
  <c r="H461" i="1" s="1"/>
  <c r="H462" i="1" s="1"/>
  <c r="H463" i="1" s="1"/>
  <c r="H464" i="1" s="1"/>
  <c r="H465" i="1" s="1"/>
  <c r="H466" i="1" s="1"/>
  <c r="H467" i="1" s="1"/>
  <c r="H468" i="1" s="1"/>
  <c r="H469" i="1" s="1"/>
  <c r="H470" i="1" s="1"/>
  <c r="H471" i="1" s="1"/>
  <c r="H472" i="1" s="1"/>
  <c r="H473" i="1" s="1"/>
  <c r="H474" i="1" s="1"/>
  <c r="H475" i="1" s="1"/>
  <c r="H476" i="1" s="1"/>
  <c r="H477" i="1" s="1"/>
  <c r="H478" i="1" s="1"/>
  <c r="H479" i="1" s="1"/>
  <c r="H480" i="1" s="1"/>
  <c r="H481" i="1" s="1"/>
  <c r="H482" i="1" s="1"/>
  <c r="H483" i="1" s="1"/>
  <c r="H484" i="1" s="1"/>
  <c r="H485" i="1" s="1"/>
  <c r="H486" i="1" s="1"/>
  <c r="H487" i="1" s="1"/>
  <c r="H488" i="1" s="1"/>
  <c r="H489" i="1" s="1"/>
  <c r="H490" i="1" s="1"/>
  <c r="H491" i="1" s="1"/>
  <c r="H492" i="1" s="1"/>
  <c r="H493" i="1" s="1"/>
  <c r="H494" i="1" s="1"/>
  <c r="H495" i="1" s="1"/>
  <c r="H496" i="1" s="1"/>
  <c r="H497" i="1" s="1"/>
  <c r="H498" i="1" s="1"/>
  <c r="H499" i="1" s="1"/>
  <c r="H500" i="1" s="1"/>
  <c r="H501" i="1" s="1"/>
  <c r="H502" i="1" s="1"/>
  <c r="H503" i="1" s="1"/>
  <c r="H504" i="1" s="1"/>
  <c r="H505" i="1" s="1"/>
  <c r="H506" i="1" s="1"/>
  <c r="H507" i="1" s="1"/>
  <c r="H508" i="1" s="1"/>
  <c r="H509" i="1" s="1"/>
  <c r="H510" i="1" s="1"/>
  <c r="H511" i="1" s="1"/>
  <c r="H512" i="1" s="1"/>
  <c r="H513" i="1" s="1"/>
  <c r="H514" i="1" s="1"/>
  <c r="H515" i="1" s="1"/>
  <c r="H516" i="1" s="1"/>
  <c r="H517" i="1" s="1"/>
  <c r="H518" i="1" s="1"/>
  <c r="H519" i="1" s="1"/>
  <c r="H520" i="1" s="1"/>
  <c r="H521" i="1" s="1"/>
  <c r="H522" i="1" s="1"/>
  <c r="H523" i="1" s="1"/>
  <c r="H524" i="1" s="1"/>
  <c r="H525" i="1" s="1"/>
  <c r="H526" i="1" s="1"/>
  <c r="H527" i="1" s="1"/>
  <c r="H528" i="1" s="1"/>
  <c r="H529" i="1" s="1"/>
  <c r="H530" i="1" s="1"/>
  <c r="H531" i="1" s="1"/>
  <c r="H532" i="1" s="1"/>
  <c r="H533" i="1" s="1"/>
  <c r="H534" i="1" s="1"/>
  <c r="H535" i="1" s="1"/>
  <c r="H536" i="1" s="1"/>
  <c r="H537" i="1" s="1"/>
  <c r="H538" i="1" s="1"/>
  <c r="H539" i="1" s="1"/>
  <c r="H540" i="1" s="1"/>
  <c r="H541" i="1" s="1"/>
  <c r="H542" i="1" s="1"/>
  <c r="H543" i="1" s="1"/>
  <c r="H544" i="1" s="1"/>
  <c r="H545" i="1" s="1"/>
  <c r="H546" i="1" s="1"/>
  <c r="H547" i="1" s="1"/>
  <c r="H548" i="1" s="1"/>
  <c r="H549" i="1" s="1"/>
  <c r="H550" i="1" s="1"/>
  <c r="H551" i="1" s="1"/>
  <c r="H552" i="1" s="1"/>
  <c r="H553" i="1" s="1"/>
  <c r="H554" i="1" s="1"/>
  <c r="H555" i="1" s="1"/>
  <c r="H556" i="1" s="1"/>
  <c r="H557" i="1" s="1"/>
  <c r="H558" i="1" s="1"/>
  <c r="H559" i="1" s="1"/>
  <c r="H560" i="1" s="1"/>
  <c r="H561" i="1" s="1"/>
  <c r="H562" i="1" s="1"/>
  <c r="H563" i="1" s="1"/>
  <c r="H564" i="1" s="1"/>
  <c r="H565" i="1" s="1"/>
  <c r="H566" i="1" s="1"/>
  <c r="H567" i="1" s="1"/>
  <c r="H568" i="1" s="1"/>
  <c r="H569" i="1" s="1"/>
  <c r="H570" i="1" s="1"/>
  <c r="H571" i="1" s="1"/>
  <c r="H572" i="1" s="1"/>
  <c r="H573" i="1" s="1"/>
  <c r="H574" i="1" s="1"/>
  <c r="H575" i="1" s="1"/>
  <c r="H576" i="1" s="1"/>
  <c r="H577" i="1" s="1"/>
  <c r="H578" i="1" s="1"/>
  <c r="H579" i="1" s="1"/>
  <c r="H580" i="1" s="1"/>
  <c r="H581" i="1" s="1"/>
  <c r="H582" i="1" s="1"/>
  <c r="H583" i="1" s="1"/>
  <c r="H584" i="1" s="1"/>
  <c r="H585" i="1" s="1"/>
  <c r="H586" i="1" s="1"/>
  <c r="H587" i="1" s="1"/>
  <c r="H588" i="1" s="1"/>
  <c r="H589" i="1" s="1"/>
  <c r="H590" i="1" s="1"/>
  <c r="H591" i="1" s="1"/>
  <c r="H592" i="1" s="1"/>
  <c r="H593" i="1" s="1"/>
  <c r="H594" i="1" s="1"/>
  <c r="H595" i="1" s="1"/>
  <c r="H596" i="1" s="1"/>
  <c r="H597" i="1" s="1"/>
  <c r="H598" i="1" s="1"/>
  <c r="H599" i="1" s="1"/>
  <c r="H600" i="1" s="1"/>
  <c r="H601" i="1" s="1"/>
  <c r="H602" i="1" s="1"/>
  <c r="H603" i="1" s="1"/>
  <c r="H604" i="1" s="1"/>
  <c r="H605" i="1" s="1"/>
  <c r="H606" i="1" s="1"/>
  <c r="H607" i="1" s="1"/>
  <c r="H608" i="1" s="1"/>
  <c r="H609" i="1" s="1"/>
  <c r="H610" i="1" s="1"/>
  <c r="H611" i="1" s="1"/>
  <c r="H612" i="1" s="1"/>
  <c r="H613" i="1" s="1"/>
  <c r="H614" i="1" s="1"/>
  <c r="H615" i="1" s="1"/>
  <c r="H616" i="1" s="1"/>
  <c r="H617" i="1" s="1"/>
  <c r="H618" i="1" s="1"/>
  <c r="H619" i="1" s="1"/>
  <c r="H620" i="1" s="1"/>
  <c r="H621" i="1" s="1"/>
  <c r="H622" i="1" s="1"/>
  <c r="H623" i="1" s="1"/>
  <c r="H624" i="1" s="1"/>
  <c r="H625" i="1" s="1"/>
  <c r="H626" i="1" s="1"/>
  <c r="H627" i="1" s="1"/>
  <c r="H628" i="1" s="1"/>
  <c r="H629" i="1" s="1"/>
  <c r="H630" i="1" s="1"/>
  <c r="H631" i="1" s="1"/>
  <c r="H632" i="1" s="1"/>
  <c r="H633" i="1" s="1"/>
  <c r="H634" i="1" s="1"/>
  <c r="H635" i="1" s="1"/>
  <c r="H636" i="1" s="1"/>
  <c r="H637" i="1" s="1"/>
  <c r="H638" i="1" s="1"/>
  <c r="H639" i="1" s="1"/>
  <c r="H640" i="1" s="1"/>
  <c r="H641" i="1" s="1"/>
  <c r="H642" i="1" s="1"/>
  <c r="H643" i="1" s="1"/>
  <c r="H644" i="1" s="1"/>
  <c r="H645" i="1" s="1"/>
  <c r="H646" i="1" s="1"/>
  <c r="H647" i="1" s="1"/>
  <c r="H648" i="1" s="1"/>
  <c r="H649" i="1" s="1"/>
  <c r="H650" i="1" s="1"/>
  <c r="H651" i="1" s="1"/>
  <c r="H652" i="1" s="1"/>
  <c r="H653" i="1" s="1"/>
  <c r="H654" i="1" s="1"/>
  <c r="H655" i="1" s="1"/>
  <c r="H656" i="1" s="1"/>
  <c r="H657" i="1" s="1"/>
  <c r="H658" i="1" s="1"/>
  <c r="H659" i="1" s="1"/>
  <c r="H660" i="1" s="1"/>
  <c r="H661" i="1" s="1"/>
  <c r="H662" i="1" s="1"/>
  <c r="H663" i="1" s="1"/>
  <c r="H664" i="1" s="1"/>
  <c r="H665" i="1" s="1"/>
  <c r="H666" i="1" s="1"/>
  <c r="H667" i="1" s="1"/>
  <c r="H668" i="1" s="1"/>
  <c r="H669" i="1" s="1"/>
  <c r="H670" i="1" s="1"/>
  <c r="H671" i="1" s="1"/>
  <c r="H672" i="1" s="1"/>
  <c r="H673" i="1" s="1"/>
  <c r="H674" i="1" s="1"/>
  <c r="H675" i="1" s="1"/>
  <c r="H676" i="1" s="1"/>
  <c r="H677" i="1" s="1"/>
  <c r="H678" i="1" s="1"/>
  <c r="H679" i="1" s="1"/>
  <c r="H680" i="1" s="1"/>
  <c r="H681" i="1" s="1"/>
  <c r="H682" i="1" s="1"/>
  <c r="H683" i="1" s="1"/>
  <c r="H684" i="1" s="1"/>
  <c r="H685" i="1" s="1"/>
  <c r="H686" i="1" s="1"/>
  <c r="H687" i="1" s="1"/>
  <c r="H688" i="1" s="1"/>
  <c r="H689" i="1" s="1"/>
  <c r="H690" i="1" s="1"/>
  <c r="H691" i="1" s="1"/>
  <c r="H692" i="1" s="1"/>
  <c r="H693" i="1" s="1"/>
  <c r="H694" i="1" s="1"/>
  <c r="H695" i="1" s="1"/>
  <c r="H696" i="1" s="1"/>
  <c r="H697" i="1" s="1"/>
  <c r="H698" i="1" s="1"/>
  <c r="H699" i="1" s="1"/>
  <c r="H700" i="1" s="1"/>
  <c r="H701" i="1" s="1"/>
  <c r="H702" i="1" s="1"/>
  <c r="H703" i="1" s="1"/>
  <c r="H704" i="1" s="1"/>
  <c r="H705" i="1" s="1"/>
  <c r="H706" i="1" s="1"/>
  <c r="H707" i="1" s="1"/>
  <c r="H708" i="1" s="1"/>
  <c r="H709" i="1" s="1"/>
  <c r="H710" i="1" s="1"/>
  <c r="H711" i="1" s="1"/>
  <c r="H712" i="1" s="1"/>
  <c r="H713" i="1" s="1"/>
  <c r="H714" i="1" s="1"/>
  <c r="H715" i="1" s="1"/>
  <c r="H716" i="1" s="1"/>
  <c r="H717" i="1" s="1"/>
  <c r="H718" i="1" s="1"/>
  <c r="H719" i="1" s="1"/>
  <c r="H720" i="1" s="1"/>
  <c r="H721" i="1" s="1"/>
  <c r="H722" i="1" s="1"/>
  <c r="H723" i="1" s="1"/>
  <c r="H724" i="1" s="1"/>
  <c r="H725" i="1" s="1"/>
  <c r="H726" i="1" s="1"/>
  <c r="H727" i="1" s="1"/>
  <c r="H728" i="1" s="1"/>
  <c r="H729" i="1" s="1"/>
  <c r="H730" i="1" s="1"/>
  <c r="H731" i="1" s="1"/>
  <c r="H732" i="1" s="1"/>
  <c r="H733" i="1" s="1"/>
  <c r="F28" i="11"/>
  <c r="F13" i="11"/>
  <c r="F17" i="11"/>
  <c r="E17" i="11"/>
  <c r="E16" i="11"/>
  <c r="L21" i="18"/>
  <c r="C40" i="15" l="1"/>
  <c r="C13" i="15"/>
  <c r="E42" i="15"/>
  <c r="D40" i="15"/>
  <c r="D13" i="15"/>
  <c r="D32" i="18"/>
  <c r="E22" i="18"/>
  <c r="E32" i="18" s="1"/>
  <c r="E34" i="18" s="1"/>
  <c r="E37" i="18" s="1"/>
  <c r="C31" i="16"/>
  <c r="D31" i="16"/>
  <c r="E14" i="16"/>
  <c r="E21" i="16"/>
  <c r="E7" i="11"/>
  <c r="G7" i="11" s="1"/>
  <c r="G28" i="11"/>
  <c r="F21" i="11"/>
  <c r="E21" i="11"/>
  <c r="F14" i="11"/>
  <c r="E14" i="11"/>
  <c r="G9" i="1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C42" i="15" l="1"/>
  <c r="D42" i="15"/>
  <c r="E31" i="16"/>
  <c r="E33" i="16" s="1"/>
  <c r="E36" i="16" s="1"/>
  <c r="G21" i="11"/>
  <c r="G14" i="11"/>
  <c r="G31" i="11" s="1"/>
  <c r="G35" i="11" s="1"/>
  <c r="E7" i="2"/>
  <c r="E17" i="2"/>
  <c r="K64" i="1"/>
  <c r="K52" i="1"/>
  <c r="K34" i="1"/>
  <c r="K33" i="1"/>
  <c r="K24" i="1"/>
  <c r="K23" i="1"/>
  <c r="K20" i="1"/>
  <c r="K19" i="1"/>
  <c r="K16" i="1"/>
  <c r="K10" i="1"/>
  <c r="F31" i="10"/>
  <c r="F23" i="10"/>
  <c r="F32" i="10"/>
  <c r="G25" i="10"/>
  <c r="E23" i="10"/>
  <c r="F15" i="10"/>
  <c r="E15" i="10"/>
  <c r="G15" i="10" s="1"/>
  <c r="G9" i="10"/>
  <c r="G7" i="10"/>
  <c r="K243" i="1"/>
  <c r="F17" i="2"/>
  <c r="K379" i="1"/>
  <c r="K377" i="1"/>
  <c r="K350" i="1"/>
  <c r="K255" i="1"/>
  <c r="K251" i="1"/>
  <c r="M2" i="1"/>
  <c r="F31" i="2"/>
  <c r="F23" i="2"/>
  <c r="G23" i="2" s="1"/>
  <c r="G25" i="2"/>
  <c r="E23" i="2"/>
  <c r="F15" i="2"/>
  <c r="E15" i="2"/>
  <c r="G15" i="2" s="1"/>
  <c r="B24" i="3"/>
  <c r="K313" i="1"/>
  <c r="K314" i="1"/>
  <c r="K315" i="1"/>
  <c r="K316" i="1"/>
  <c r="K304" i="1"/>
  <c r="K80" i="1"/>
  <c r="K81" i="1"/>
  <c r="K119" i="1"/>
  <c r="K120" i="1"/>
  <c r="K77" i="1"/>
  <c r="K54" i="1"/>
  <c r="K57" i="1"/>
  <c r="K58" i="1"/>
  <c r="K72" i="1"/>
  <c r="K22" i="1"/>
  <c r="K48" i="1"/>
  <c r="K49" i="1"/>
  <c r="K53" i="1"/>
  <c r="K12" i="1"/>
  <c r="K13" i="1"/>
  <c r="K368" i="1"/>
  <c r="I350" i="1"/>
  <c r="K302" i="1"/>
  <c r="K248" i="1"/>
  <c r="K240" i="1"/>
  <c r="G23" i="10"/>
  <c r="K14" i="1"/>
  <c r="K17" i="1"/>
  <c r="K8" i="1"/>
  <c r="K25" i="1"/>
  <c r="K15" i="1"/>
  <c r="K69" i="1"/>
  <c r="K18" i="1"/>
  <c r="K62" i="1"/>
  <c r="K40" i="1"/>
  <c r="K63" i="1"/>
  <c r="K65" i="1"/>
  <c r="K70" i="1"/>
  <c r="K68" i="1"/>
  <c r="K66" i="1"/>
  <c r="K75" i="1"/>
  <c r="K73" i="1"/>
  <c r="K74" i="1"/>
  <c r="K210" i="1"/>
  <c r="K115" i="1"/>
  <c r="K116" i="1"/>
  <c r="K160" i="1"/>
  <c r="K135" i="1"/>
  <c r="K134" i="1"/>
  <c r="K136" i="1"/>
  <c r="K137" i="1"/>
  <c r="K123" i="1"/>
  <c r="K122" i="1"/>
  <c r="K171" i="1"/>
  <c r="K165" i="1"/>
  <c r="K157" i="1"/>
  <c r="K141" i="1"/>
  <c r="K161" i="1"/>
  <c r="K162" i="1"/>
  <c r="K170" i="1"/>
  <c r="K174" i="1"/>
  <c r="K167" i="1"/>
  <c r="K183" i="1"/>
  <c r="K163" i="1"/>
  <c r="K159" i="1"/>
  <c r="K177" i="1"/>
  <c r="K211" i="1"/>
  <c r="K207" i="1"/>
  <c r="K217" i="1"/>
  <c r="K212" i="1"/>
  <c r="K209" i="1"/>
  <c r="K263" i="1"/>
  <c r="K213" i="1"/>
  <c r="K214" i="1"/>
  <c r="K247" i="1"/>
  <c r="K246" i="1"/>
  <c r="K233" i="1"/>
  <c r="K244" i="1"/>
  <c r="K236" i="1"/>
  <c r="K239" i="1"/>
  <c r="K250" i="1"/>
  <c r="K252" i="1"/>
  <c r="K262" i="1"/>
  <c r="K264" i="1"/>
  <c r="K310" i="1"/>
  <c r="K306" i="1"/>
  <c r="K312" i="1"/>
  <c r="K319" i="1"/>
  <c r="K329" i="1"/>
  <c r="K318" i="1"/>
  <c r="K383" i="1"/>
  <c r="K373" i="1"/>
  <c r="K366" i="1"/>
  <c r="K370" i="1"/>
  <c r="K364" i="1"/>
  <c r="K376" i="1"/>
  <c r="K371" i="1"/>
  <c r="K374" i="1"/>
  <c r="K382" i="1"/>
  <c r="K380" i="1"/>
  <c r="K388" i="1"/>
  <c r="K389" i="1"/>
  <c r="K385" i="1"/>
  <c r="K386" i="1"/>
  <c r="K387" i="1"/>
  <c r="K384" i="1"/>
  <c r="K11" i="1"/>
  <c r="K21" i="1"/>
  <c r="K76" i="1"/>
  <c r="K199" i="1"/>
  <c r="K200" i="1"/>
  <c r="K202" i="1"/>
  <c r="K204" i="1"/>
  <c r="K242" i="1"/>
  <c r="K256" i="1"/>
  <c r="K303" i="1"/>
  <c r="K365" i="1"/>
  <c r="K369" i="1"/>
  <c r="K372" i="1"/>
  <c r="K381" i="1"/>
  <c r="K428" i="1"/>
  <c r="K293" i="1"/>
  <c r="K230" i="1"/>
  <c r="K55" i="1"/>
  <c r="K104" i="1"/>
  <c r="K142" i="1"/>
  <c r="K287" i="1"/>
  <c r="K320" i="1"/>
  <c r="K423" i="1"/>
  <c r="K417" i="1"/>
  <c r="K339" i="1"/>
  <c r="K288" i="1"/>
  <c r="K30" i="1"/>
  <c r="K100" i="1"/>
  <c r="K164" i="1"/>
  <c r="K222" i="1"/>
  <c r="K258" i="1"/>
  <c r="K259" i="1"/>
  <c r="K351" i="1"/>
  <c r="K416" i="1"/>
  <c r="K31" i="1"/>
  <c r="K265" i="1"/>
  <c r="K394" i="1"/>
  <c r="K321" i="1"/>
  <c r="K105" i="1"/>
  <c r="K143" i="1"/>
  <c r="K83" i="1"/>
  <c r="K175" i="1"/>
  <c r="K378" i="1"/>
  <c r="K375" i="1"/>
  <c r="K395" i="1"/>
  <c r="K226" i="1"/>
  <c r="K282" i="1"/>
  <c r="K419" i="1"/>
  <c r="K332" i="1"/>
  <c r="K101" i="1"/>
  <c r="K169" i="1"/>
  <c r="K32" i="1"/>
  <c r="K108" i="1"/>
  <c r="K189" i="1"/>
  <c r="K231" i="1"/>
  <c r="K272" i="1"/>
  <c r="K322" i="1"/>
  <c r="K410" i="1"/>
  <c r="K5" i="1"/>
  <c r="K6" i="1"/>
  <c r="K26" i="1"/>
  <c r="K56" i="1"/>
  <c r="K67" i="1"/>
  <c r="K78" i="1"/>
  <c r="K82" i="1"/>
  <c r="K125" i="1"/>
  <c r="K132" i="1"/>
  <c r="K138" i="1"/>
  <c r="K140" i="1"/>
  <c r="K173" i="1"/>
  <c r="K182" i="1"/>
  <c r="K188" i="1"/>
  <c r="K205" i="1"/>
  <c r="K215" i="1"/>
  <c r="K219" i="1"/>
  <c r="K237" i="1"/>
  <c r="K249" i="1"/>
  <c r="K253" i="1"/>
  <c r="K254" i="1"/>
  <c r="K257" i="1"/>
  <c r="K261" i="1"/>
  <c r="K280" i="1"/>
  <c r="K307" i="1"/>
  <c r="K309" i="1"/>
  <c r="K333" i="1"/>
  <c r="K418" i="1"/>
  <c r="K9" i="1"/>
  <c r="K110" i="1"/>
  <c r="K232" i="1"/>
  <c r="K359" i="1"/>
  <c r="K59" i="1"/>
  <c r="K98" i="1"/>
  <c r="K168" i="1"/>
  <c r="K111" i="1"/>
  <c r="K420" i="1"/>
  <c r="K42" i="1"/>
  <c r="K289" i="1"/>
  <c r="K334" i="1"/>
  <c r="K221" i="1"/>
  <c r="K35" i="1"/>
  <c r="K106" i="1"/>
  <c r="K178" i="1"/>
  <c r="K281" i="1"/>
  <c r="K330" i="1"/>
  <c r="K404" i="1"/>
  <c r="K190" i="1"/>
  <c r="K126" i="1"/>
  <c r="K127" i="1"/>
  <c r="K317" i="1"/>
  <c r="K335" i="1"/>
  <c r="K277" i="1"/>
  <c r="K128" i="1"/>
  <c r="K297" i="1"/>
  <c r="K129" i="1"/>
  <c r="K298" i="1"/>
  <c r="K352" i="1"/>
  <c r="K299" i="1"/>
  <c r="K323" i="1"/>
  <c r="K390" i="1"/>
  <c r="K117" i="1"/>
  <c r="K144" i="1"/>
  <c r="K356" i="1"/>
  <c r="K421" i="1"/>
  <c r="K41" i="1"/>
  <c r="K145" i="1"/>
  <c r="K266" i="1"/>
  <c r="K396" i="1"/>
  <c r="K112" i="1"/>
  <c r="K325" i="1"/>
  <c r="K43" i="1"/>
  <c r="K99" i="1"/>
  <c r="K166" i="1"/>
  <c r="K278" i="1"/>
  <c r="K353" i="1"/>
  <c r="K411" i="1"/>
  <c r="K50" i="1"/>
  <c r="K84" i="1"/>
  <c r="K191" i="1"/>
  <c r="K85" i="1"/>
  <c r="K267" i="1"/>
  <c r="K347" i="1"/>
  <c r="K405" i="1"/>
  <c r="K86" i="1"/>
  <c r="K179" i="1"/>
  <c r="K268" i="1"/>
  <c r="K348" i="1"/>
  <c r="K406" i="1"/>
  <c r="K87" i="1"/>
  <c r="K349" i="1"/>
  <c r="K407" i="1"/>
  <c r="K397" i="1"/>
  <c r="K44" i="1"/>
  <c r="K340" i="1"/>
  <c r="K113" i="1"/>
  <c r="K269" i="1"/>
  <c r="K36" i="1"/>
  <c r="K103" i="1"/>
  <c r="K176" i="1"/>
  <c r="K223" i="1"/>
  <c r="K186" i="1"/>
  <c r="K279" i="1"/>
  <c r="K412" i="1"/>
  <c r="K326" i="1"/>
  <c r="K146" i="1"/>
  <c r="K88" i="1"/>
  <c r="K283" i="1"/>
  <c r="K341" i="1"/>
  <c r="K398" i="1"/>
  <c r="K284" i="1"/>
  <c r="K336" i="1"/>
  <c r="K93" i="1"/>
  <c r="K147" i="1"/>
  <c r="K360" i="1"/>
  <c r="K427" i="1"/>
  <c r="K107" i="1"/>
  <c r="K153" i="1"/>
  <c r="K290" i="1"/>
  <c r="K342" i="1"/>
  <c r="K399" i="1"/>
  <c r="K201" i="1"/>
  <c r="K89" i="1"/>
  <c r="K148" i="1"/>
  <c r="K27" i="1"/>
  <c r="K276" i="1"/>
  <c r="K220" i="1"/>
  <c r="K400" i="1"/>
  <c r="K79" i="1"/>
  <c r="K331" i="1"/>
  <c r="K300" i="1"/>
  <c r="K187" i="1"/>
  <c r="K158" i="1"/>
  <c r="K367" i="1"/>
  <c r="K413" i="1"/>
  <c r="K124" i="1"/>
  <c r="K273" i="1"/>
  <c r="K354" i="1"/>
  <c r="K391" i="1"/>
  <c r="K4" i="1"/>
  <c r="K206" i="1"/>
  <c r="K37" i="1"/>
  <c r="K109" i="1"/>
  <c r="K154" i="1"/>
  <c r="K38" i="1"/>
  <c r="K90" i="1"/>
  <c r="K155" i="1"/>
  <c r="K224" i="1"/>
  <c r="K270" i="1"/>
  <c r="K355" i="1"/>
  <c r="K361" i="1"/>
  <c r="K392" i="1"/>
  <c r="K192" i="1"/>
  <c r="K208" i="1"/>
  <c r="K408" i="1"/>
  <c r="K337" i="1"/>
  <c r="K311" i="1"/>
  <c r="K274" i="1"/>
  <c r="K227" i="1"/>
  <c r="K401" i="1"/>
  <c r="K275" i="1"/>
  <c r="K327" i="1"/>
  <c r="K94" i="1"/>
  <c r="K149" i="1"/>
  <c r="K7" i="1"/>
  <c r="K133" i="1"/>
  <c r="K150" i="1"/>
  <c r="K195" i="1"/>
  <c r="K193" i="1"/>
  <c r="K130" i="1"/>
  <c r="K151" i="1"/>
  <c r="K95" i="1"/>
  <c r="K185" i="1"/>
  <c r="K51" i="1"/>
  <c r="K228" i="1"/>
  <c r="K196" i="1"/>
  <c r="K422" i="1"/>
  <c r="K328" i="1"/>
  <c r="K285" i="1"/>
  <c r="K39" i="1"/>
  <c r="K118" i="1"/>
  <c r="K121" i="1"/>
  <c r="K362" i="1"/>
  <c r="K60" i="1"/>
  <c r="K102" i="1"/>
  <c r="K294" i="1"/>
  <c r="K181" i="1"/>
  <c r="K424" i="1"/>
  <c r="K357" i="1"/>
  <c r="K305" i="1"/>
  <c r="K45" i="1"/>
  <c r="K91" i="1"/>
  <c r="K343" i="1"/>
  <c r="K260" i="1"/>
  <c r="K393" i="1"/>
  <c r="K156" i="1"/>
  <c r="K203" i="1"/>
  <c r="K229" i="1"/>
  <c r="K344" i="1"/>
  <c r="K301" i="1"/>
  <c r="K402" i="1"/>
  <c r="K345" i="1"/>
  <c r="K414" i="1"/>
  <c r="K2" i="1"/>
  <c r="K235" i="1"/>
  <c r="K180" i="1"/>
  <c r="K403" i="1"/>
  <c r="K96" i="1"/>
  <c r="K28" i="1"/>
  <c r="K295" i="1"/>
  <c r="K358" i="1"/>
  <c r="K61" i="1"/>
  <c r="K194" i="1"/>
  <c r="K225" i="1"/>
  <c r="K425" i="1"/>
  <c r="K363" i="1"/>
  <c r="K291" i="1"/>
  <c r="K71" i="1"/>
  <c r="K426" i="1"/>
  <c r="K409" i="1"/>
  <c r="K296" i="1"/>
  <c r="K114" i="1"/>
  <c r="K29" i="1"/>
  <c r="K271" i="1"/>
  <c r="K338" i="1"/>
  <c r="K46" i="1"/>
  <c r="K92" i="1"/>
  <c r="K152" i="1"/>
  <c r="K286" i="1"/>
  <c r="K47" i="1"/>
  <c r="K97" i="1"/>
  <c r="K324" i="1"/>
  <c r="K184" i="1"/>
  <c r="K198" i="1"/>
  <c r="K292" i="1"/>
  <c r="K415" i="1"/>
  <c r="K197" i="1"/>
  <c r="K346" i="1"/>
  <c r="K3" i="1"/>
  <c r="G31" i="2"/>
  <c r="G7" i="2"/>
  <c r="I3" i="1"/>
  <c r="I4" i="1"/>
  <c r="I5" i="1"/>
  <c r="I6" i="1"/>
  <c r="I7" i="1"/>
  <c r="I8" i="1"/>
  <c r="I9" i="1"/>
  <c r="I10" i="1"/>
  <c r="I14" i="1"/>
  <c r="I15" i="1"/>
  <c r="I16" i="1"/>
  <c r="I17" i="1"/>
  <c r="I18" i="1"/>
  <c r="I20" i="1"/>
  <c r="I19" i="1"/>
  <c r="I24" i="1"/>
  <c r="I23" i="1"/>
  <c r="I25" i="1"/>
  <c r="I26" i="1"/>
  <c r="I28" i="1"/>
  <c r="I29" i="1"/>
  <c r="I27" i="1"/>
  <c r="I32" i="1"/>
  <c r="I35" i="1"/>
  <c r="I38" i="1"/>
  <c r="I30" i="1"/>
  <c r="I39" i="1"/>
  <c r="I36" i="1"/>
  <c r="I31" i="1"/>
  <c r="I37" i="1"/>
  <c r="I33" i="1"/>
  <c r="I34" i="1"/>
  <c r="I41" i="1"/>
  <c r="I40" i="1"/>
  <c r="I42" i="1"/>
  <c r="I44" i="1"/>
  <c r="I46" i="1"/>
  <c r="I43" i="1"/>
  <c r="I45" i="1"/>
  <c r="I47" i="1"/>
  <c r="I51" i="1"/>
  <c r="I50" i="1"/>
  <c r="I52" i="1"/>
  <c r="I55" i="1"/>
  <c r="I56" i="1"/>
  <c r="I61" i="1"/>
  <c r="I60" i="1"/>
  <c r="I59" i="1"/>
  <c r="I62" i="1"/>
  <c r="I63" i="1"/>
  <c r="I64" i="1"/>
  <c r="I65" i="1"/>
  <c r="I66" i="1"/>
  <c r="I67" i="1"/>
  <c r="I68" i="1"/>
  <c r="I71" i="1"/>
  <c r="I69" i="1"/>
  <c r="I70" i="1"/>
  <c r="I72" i="1"/>
  <c r="I74" i="1"/>
  <c r="I73" i="1"/>
  <c r="I75" i="1"/>
  <c r="I78" i="1"/>
  <c r="I79" i="1"/>
  <c r="I82" i="1"/>
  <c r="I87" i="1"/>
  <c r="I85" i="1"/>
  <c r="I86" i="1"/>
  <c r="I92" i="1"/>
  <c r="I84" i="1"/>
  <c r="I83" i="1"/>
  <c r="I90" i="1"/>
  <c r="I88" i="1"/>
  <c r="I91" i="1"/>
  <c r="I89" i="1"/>
  <c r="I97" i="1"/>
  <c r="I95" i="1"/>
  <c r="I93" i="1"/>
  <c r="I94" i="1"/>
  <c r="I96" i="1"/>
  <c r="I99" i="1"/>
  <c r="I98" i="1"/>
  <c r="I102" i="1"/>
  <c r="I100" i="1"/>
  <c r="I101" i="1"/>
  <c r="I103" i="1"/>
  <c r="I106" i="1"/>
  <c r="I105" i="1"/>
  <c r="I104" i="1"/>
  <c r="I107" i="1"/>
  <c r="I108" i="1"/>
  <c r="I109" i="1"/>
  <c r="I111" i="1"/>
  <c r="I110" i="1"/>
  <c r="I112" i="1"/>
  <c r="I114" i="1"/>
  <c r="I113" i="1"/>
  <c r="I118" i="1"/>
  <c r="I117" i="1"/>
  <c r="I116" i="1"/>
  <c r="I115" i="1"/>
  <c r="I121" i="1"/>
  <c r="I122" i="1"/>
  <c r="I123" i="1"/>
  <c r="I124" i="1"/>
  <c r="I129" i="1"/>
  <c r="I128" i="1"/>
  <c r="I127" i="1"/>
  <c r="I126" i="1"/>
  <c r="I125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52" i="1"/>
  <c r="I143" i="1"/>
  <c r="I149" i="1"/>
  <c r="I150" i="1"/>
  <c r="I148" i="1"/>
  <c r="I151" i="1"/>
  <c r="I144" i="1"/>
  <c r="I145" i="1"/>
  <c r="I147" i="1"/>
  <c r="I146" i="1"/>
  <c r="I155" i="1"/>
  <c r="I156" i="1"/>
  <c r="I153" i="1"/>
  <c r="I154" i="1"/>
  <c r="I158" i="1"/>
  <c r="I157" i="1"/>
  <c r="I159" i="1"/>
  <c r="I164" i="1"/>
  <c r="I161" i="1"/>
  <c r="I160" i="1"/>
  <c r="I162" i="1"/>
  <c r="I163" i="1"/>
  <c r="I166" i="1"/>
  <c r="I165" i="1"/>
  <c r="I168" i="1"/>
  <c r="I167" i="1"/>
  <c r="I169" i="1"/>
  <c r="I170" i="1"/>
  <c r="I172" i="1"/>
  <c r="I171" i="1"/>
  <c r="I173" i="1"/>
  <c r="I174" i="1"/>
  <c r="I175" i="1"/>
  <c r="I176" i="1"/>
  <c r="I177" i="1"/>
  <c r="I179" i="1"/>
  <c r="I180" i="1"/>
  <c r="I178" i="1"/>
  <c r="I181" i="1"/>
  <c r="I182" i="1"/>
  <c r="I184" i="1"/>
  <c r="I183" i="1"/>
  <c r="I185" i="1"/>
  <c r="I186" i="1"/>
  <c r="I187" i="1"/>
  <c r="I188" i="1"/>
  <c r="I193" i="1"/>
  <c r="I194" i="1"/>
  <c r="I189" i="1"/>
  <c r="I192" i="1"/>
  <c r="I191" i="1"/>
  <c r="I190" i="1"/>
  <c r="I195" i="1"/>
  <c r="I197" i="1"/>
  <c r="I196" i="1"/>
  <c r="I198" i="1"/>
  <c r="I200" i="1"/>
  <c r="I199" i="1"/>
  <c r="I201" i="1"/>
  <c r="I202" i="1"/>
  <c r="I203" i="1"/>
  <c r="I204" i="1"/>
  <c r="I205" i="1"/>
  <c r="I206" i="1"/>
  <c r="I207" i="1"/>
  <c r="I208" i="1"/>
  <c r="I209" i="1"/>
  <c r="I211" i="1"/>
  <c r="I210" i="1"/>
  <c r="I212" i="1"/>
  <c r="I214" i="1"/>
  <c r="I213" i="1"/>
  <c r="I215" i="1"/>
  <c r="I216" i="1"/>
  <c r="I217" i="1"/>
  <c r="I218" i="1"/>
  <c r="I220" i="1"/>
  <c r="I219" i="1"/>
  <c r="I221" i="1"/>
  <c r="I223" i="1"/>
  <c r="I222" i="1"/>
  <c r="I224" i="1"/>
  <c r="I225" i="1"/>
  <c r="I226" i="1"/>
  <c r="I228" i="1"/>
  <c r="I227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60" i="1"/>
  <c r="I259" i="1"/>
  <c r="I261" i="1"/>
  <c r="I262" i="1"/>
  <c r="I267" i="1"/>
  <c r="I268" i="1"/>
  <c r="I270" i="1"/>
  <c r="I265" i="1"/>
  <c r="I271" i="1"/>
  <c r="I266" i="1"/>
  <c r="I269" i="1"/>
  <c r="I264" i="1"/>
  <c r="I263" i="1"/>
  <c r="I274" i="1"/>
  <c r="I273" i="1"/>
  <c r="I275" i="1"/>
  <c r="I272" i="1"/>
  <c r="I276" i="1"/>
  <c r="I279" i="1"/>
  <c r="I277" i="1"/>
  <c r="I278" i="1"/>
  <c r="I280" i="1"/>
  <c r="I281" i="1"/>
  <c r="I284" i="1"/>
  <c r="I285" i="1"/>
  <c r="I283" i="1"/>
  <c r="I286" i="1"/>
  <c r="I282" i="1"/>
  <c r="I288" i="1"/>
  <c r="I289" i="1"/>
  <c r="I291" i="1"/>
  <c r="I287" i="1"/>
  <c r="I290" i="1"/>
  <c r="I292" i="1"/>
  <c r="I295" i="1"/>
  <c r="I296" i="1"/>
  <c r="I294" i="1"/>
  <c r="I293" i="1"/>
  <c r="I297" i="1"/>
  <c r="I298" i="1"/>
  <c r="I299" i="1"/>
  <c r="I300" i="1"/>
  <c r="I301" i="1"/>
  <c r="I305" i="1"/>
  <c r="I302" i="1"/>
  <c r="I306" i="1"/>
  <c r="I307" i="1"/>
  <c r="I308" i="1"/>
  <c r="I309" i="1"/>
  <c r="I310" i="1"/>
  <c r="I311" i="1"/>
  <c r="I312" i="1"/>
  <c r="I317" i="1"/>
  <c r="I318" i="1"/>
  <c r="I319" i="1"/>
  <c r="I320" i="1"/>
  <c r="I321" i="1"/>
  <c r="I322" i="1"/>
  <c r="I324" i="1"/>
  <c r="I323" i="1"/>
  <c r="I328" i="1"/>
  <c r="I325" i="1"/>
  <c r="I327" i="1"/>
  <c r="I326" i="1"/>
  <c r="I331" i="1"/>
  <c r="I330" i="1"/>
  <c r="I329" i="1"/>
  <c r="I332" i="1"/>
  <c r="I333" i="1"/>
  <c r="I336" i="1"/>
  <c r="I334" i="1"/>
  <c r="I335" i="1"/>
  <c r="I338" i="1"/>
  <c r="I337" i="1"/>
  <c r="I339" i="1"/>
  <c r="I340" i="1"/>
  <c r="I346" i="1"/>
  <c r="I342" i="1"/>
  <c r="I345" i="1"/>
  <c r="I343" i="1"/>
  <c r="I341" i="1"/>
  <c r="I344" i="1"/>
  <c r="I349" i="1"/>
  <c r="I347" i="1"/>
  <c r="I348" i="1"/>
  <c r="I355" i="1"/>
  <c r="I351" i="1"/>
  <c r="I352" i="1"/>
  <c r="I354" i="1"/>
  <c r="I353" i="1"/>
  <c r="I356" i="1"/>
  <c r="I357" i="1"/>
  <c r="I358" i="1"/>
  <c r="I361" i="1"/>
  <c r="I363" i="1"/>
  <c r="I359" i="1"/>
  <c r="I362" i="1"/>
  <c r="I360" i="1"/>
  <c r="I365" i="1"/>
  <c r="I364" i="1"/>
  <c r="I367" i="1"/>
  <c r="I366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6" i="1"/>
  <c r="I385" i="1"/>
  <c r="I387" i="1"/>
  <c r="I391" i="1"/>
  <c r="I390" i="1"/>
  <c r="I393" i="1"/>
  <c r="I392" i="1"/>
  <c r="I389" i="1"/>
  <c r="I388" i="1"/>
  <c r="I403" i="1"/>
  <c r="I399" i="1"/>
  <c r="I398" i="1"/>
  <c r="I396" i="1"/>
  <c r="I394" i="1"/>
  <c r="I401" i="1"/>
  <c r="I397" i="1"/>
  <c r="I395" i="1"/>
  <c r="I400" i="1"/>
  <c r="I402" i="1"/>
  <c r="I407" i="1"/>
  <c r="I405" i="1"/>
  <c r="I406" i="1"/>
  <c r="I408" i="1"/>
  <c r="I404" i="1"/>
  <c r="I409" i="1"/>
  <c r="I415" i="1"/>
  <c r="I411" i="1"/>
  <c r="I414" i="1"/>
  <c r="I412" i="1"/>
  <c r="I413" i="1"/>
  <c r="I410" i="1"/>
  <c r="I416" i="1"/>
  <c r="I417" i="1"/>
  <c r="I418" i="1"/>
  <c r="I420" i="1"/>
  <c r="I421" i="1"/>
  <c r="I422" i="1"/>
  <c r="I419" i="1"/>
  <c r="I424" i="1"/>
  <c r="I423" i="1"/>
  <c r="I426" i="1"/>
  <c r="I425" i="1"/>
  <c r="I427" i="1"/>
  <c r="I428" i="1"/>
  <c r="I2" i="1"/>
  <c r="G9" i="2"/>
  <c r="G34" i="2" l="1"/>
  <c r="G38" i="2" s="1"/>
  <c r="G32" i="10"/>
  <c r="G35" i="10" s="1"/>
  <c r="G39" i="10" s="1"/>
  <c r="E44" i="15" l="1"/>
  <c r="E45" i="15" s="1"/>
  <c r="D44" i="15" s="1"/>
  <c r="D45" i="15" s="1"/>
  <c r="C44" i="15" s="1"/>
  <c r="C45" i="15" s="1"/>
  <c r="C49" i="1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 MOSELEY</author>
  </authors>
  <commentList>
    <comment ref="H10" authorId="0" shapeId="0" xr:uid="{A5AC85AB-CE9C-46CB-9216-725CF73D3010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Ride for charlie donations
</t>
        </r>
      </text>
    </comment>
    <comment ref="F12" authorId="0" shapeId="0" xr:uid="{7BD20F05-A3F3-464B-9D00-2B71F72D2B1F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Jumble sale</t>
        </r>
      </text>
    </comment>
    <comment ref="H12" authorId="0" shapeId="0" xr:uid="{E4C84260-BB76-4BA1-AD7C-0F46C4DDC708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Eastnor</t>
        </r>
      </text>
    </comment>
    <comment ref="F19" authorId="0" shapeId="0" xr:uid="{2AE448AB-848B-4F18-81A0-B7E571E57842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First full year of paying helpers</t>
        </r>
      </text>
    </comment>
    <comment ref="D20" authorId="0" shapeId="0" xr:uid="{0785B762-F782-49D0-8ED2-0CA2C5C564C4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1 L1 (£275) + Lots of 1st aid</t>
        </r>
      </text>
    </comment>
    <comment ref="E20" authorId="0" shapeId="0" xr:uid="{3438F7BA-EFD8-488E-AA68-4B5ED7CE3434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2xL1 + SF 1st aid</t>
        </r>
      </text>
    </comment>
    <comment ref="C21" authorId="0" shapeId="0" xr:uid="{2EC8779C-D681-47FB-97AB-940BDCF8D53B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Ice creams</t>
        </r>
      </text>
    </comment>
    <comment ref="F24" authorId="0" shapeId="0" xr:uid="{3AC4163C-F7EC-444E-A998-F67B97B60D1C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Donation to Air ambulance</t>
        </r>
      </text>
    </comment>
    <comment ref="C29" authorId="0" shapeId="0" xr:uid="{40B2BEBB-8CA7-462B-B077-6CDE52E9A612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MCS social food and drink etc</t>
        </r>
      </text>
    </comment>
    <comment ref="D29" authorId="0" shapeId="0" xr:uid="{8A09BB0B-4F05-4153-B7F4-C6D4CA388F5F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Final coaching social</t>
        </r>
      </text>
    </comment>
    <comment ref="H29" authorId="0" shapeId="0" xr:uid="{54EC3EBC-8162-4F89-9577-7D73BE652F08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Included Eastnor MTB race</t>
        </r>
      </text>
    </comment>
    <comment ref="D33" authorId="0" shapeId="0" xr:uid="{8D607B06-B34C-490C-9BC6-25E92AF755AE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Scimitar</t>
        </r>
      </text>
    </comment>
    <comment ref="E33" authorId="0" shapeId="0" xr:uid="{9BBE59D9-2113-4473-968C-54FD9A180559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Design work</t>
        </r>
      </text>
    </comment>
    <comment ref="C35" authorId="0" shapeId="0" xr:uid="{80CD455A-2191-498D-A4A0-BD3D57DBC037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Lights</t>
        </r>
      </text>
    </comment>
    <comment ref="E35" authorId="0" shapeId="0" xr:uid="{D1E37DD3-ED19-46E4-81FE-1DEFF2671E31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portable bike jumps</t>
        </r>
      </text>
    </comment>
    <comment ref="F35" authorId="0" shapeId="0" xr:uid="{71CCB7D0-CF48-4FCB-B8F8-6098DAE3E50B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Gazebo</t>
        </r>
      </text>
    </comment>
    <comment ref="C38" authorId="0" shapeId="0" xr:uid="{B7B4BE82-0632-4D2F-9489-D1341B1711C1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Mugs + hamper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 MOSELEY</author>
  </authors>
  <commentList>
    <comment ref="F16" authorId="0" shapeId="0" xr:uid="{69022DE8-8C2D-4DB3-B564-33549E77202D}">
      <text>
        <r>
          <rPr>
            <b/>
            <sz val="9"/>
            <color indexed="81"/>
            <rFont val="Tahoma"/>
            <family val="2"/>
          </rPr>
          <t>ED MOSELEY:</t>
        </r>
        <r>
          <rPr>
            <sz val="9"/>
            <color indexed="81"/>
            <rFont val="Tahoma"/>
            <family val="2"/>
          </rPr>
          <t xml:space="preserve">
Donated to air ambulance
</t>
        </r>
      </text>
    </comment>
  </commentList>
</comments>
</file>

<file path=xl/sharedStrings.xml><?xml version="1.0" encoding="utf-8"?>
<sst xmlns="http://schemas.openxmlformats.org/spreadsheetml/2006/main" count="3998" uniqueCount="815">
  <si>
    <t>Transaction Date</t>
  </si>
  <si>
    <t>Transaction Type</t>
  </si>
  <si>
    <t>Sort Code</t>
  </si>
  <si>
    <t>Account Number</t>
  </si>
  <si>
    <t>Transaction Description</t>
  </si>
  <si>
    <t>Balance</t>
  </si>
  <si>
    <t>CHQ</t>
  </si>
  <si>
    <t>'30-95-41</t>
  </si>
  <si>
    <t>PAY</t>
  </si>
  <si>
    <t>DEP</t>
  </si>
  <si>
    <t>BGC</t>
  </si>
  <si>
    <t>BRITISH CYCLING FE ZFCMA04</t>
  </si>
  <si>
    <t>FPI</t>
  </si>
  <si>
    <t>RANSFORD M ACTIVITY RANSFORD 34025052692278000N 536147     30 01DEC17 04:32</t>
  </si>
  <si>
    <t>BUTLER SK ELLIOT ROBERTS 953631414381721101 402029     10 27NOV17 18:34</t>
  </si>
  <si>
    <t>TFR</t>
  </si>
  <si>
    <t>A/C 30999000533659</t>
  </si>
  <si>
    <t>BRADLEY LUCKMAN J LUCKMAN 00151489632BBCLBBZ 090127     10 23NOV17 08:03</t>
  </si>
  <si>
    <t>BERRY RN BERRY 646352305412221101 404783     10 22NOV17 21:45</t>
  </si>
  <si>
    <t>MSP ELECTRI T/AS HOODIES M PRESTON RP4659982129650300 209861     10 22NOV17 19:56</t>
  </si>
  <si>
    <t>MATHERS GREG MCSHOODIE FP17326O05753636 070116     10 22NOV17 13:18</t>
  </si>
  <si>
    <t>PASSEY JO HOODIE J PASSEY 30131028862999000N 558136     10 22NOV17 13:10</t>
  </si>
  <si>
    <t>HOP KILNS LIMITED HOODIE/WMOSELEY 00152242632BCKGSTF 090129     10 21NOV17 20:43</t>
  </si>
  <si>
    <t>ANDREW THORNBER TOBY THORNBER 00151075632BBFLKCZ 090126     10 21NOV17 20:12</t>
  </si>
  <si>
    <t>MARTHA WORTHINGTON JONAH WORTHINGTON 00151489632BBCKZMX 090126     10 21NOV17 20:01</t>
  </si>
  <si>
    <t>S JAMES HOODY/CHARLIEJAMES</t>
  </si>
  <si>
    <t>CATHERINE SMITH BARNEY HOODIE 00153425632BQCTGNZ 090128     10 17NOV17 20:16</t>
  </si>
  <si>
    <t>KIRBY M A &amp; M A PIERS KIRBY 49114849183016000N 600127     10 03NOV17 11:48</t>
  </si>
  <si>
    <t>MARTIN CT ALICE MARTIN 075739204241600101 404759     10 06OCT17 14:24</t>
  </si>
  <si>
    <t>M MCCORMICK COED Y BRENIN TRIP 01OCT17</t>
  </si>
  <si>
    <t>PASSEY JO CYB W/E J PASSEY 64184358649515000N 558136     10 25SEP17 18:43</t>
  </si>
  <si>
    <t>KIRBY M A &amp; M A COED Y BRENIN 11084822801219000N 600127     10 12SEP17 08:48</t>
  </si>
  <si>
    <t>YOUNG VANESSA MAX RICE FP17249O13905504 070246     10 06SEP17 17:42</t>
  </si>
  <si>
    <t>MRSZPCARTELL BAKER EVIE BAKER CYCLING 300000000302838981 119100     10 05SEP17 19:17</t>
  </si>
  <si>
    <t>YOUNG WP HARRISON YOUNG RP4659986285143700 203964     10 05SEP17 19:13</t>
  </si>
  <si>
    <t>N BIRD CHARLIE BIRD</t>
  </si>
  <si>
    <t>MS D K DAVIES &amp; MR ELLA TRIGG 000000000104836871 089300     10 04SEP17 07:53</t>
  </si>
  <si>
    <t>S JAMES CHARLIE J CYCLING</t>
  </si>
  <si>
    <t>BRADLEY LUCKMAN J LUCKMAN 00151489632BBCJMMV 090127     10 03SEP17 20:30</t>
  </si>
  <si>
    <t>MARTIN CT ALICE MARTIN 027276357002209001 404759     10 02SEP17 20:07</t>
  </si>
  <si>
    <t>H SMITH    02SEP17 SMITH AJA</t>
  </si>
  <si>
    <t>CLEAR + HARTLEY LILY HARTLEY RP4659986046446100 209861     10 02SEP17 10:10</t>
  </si>
  <si>
    <t>J PARKES   27AUG17 CYB  JENNY PARKES</t>
  </si>
  <si>
    <t>L CLARKE HOWIE CLARKE 600000000296255245 777212     10 27AUG17 08:55</t>
  </si>
  <si>
    <t>MS L M F KING KING DAVIES 000000000104170433 089300     10 24AUG17 09:16</t>
  </si>
  <si>
    <t>WILLIAMS K&amp;A GRACE DAISY BEN 561237006290128001 401100     10 21AUG17 09:26</t>
  </si>
  <si>
    <t>NIXON MJ&amp;LJ ELIJAH NIXON SEP17 685670710101718001 402820     10 17AUG17 10:10</t>
  </si>
  <si>
    <t>HAIGHTON RACHEL CHARLIE HAIGHTON FP17226O18400087 070116     10 14AUG17 22:48</t>
  </si>
  <si>
    <t>ROCCA S/A DARCEY ROCCA 02095028827789000R 832845     10 14AUG17 09:50</t>
  </si>
  <si>
    <t>CATHERINE SMITH BARNEY SMITH 00153425632BNTJHTL 090128     10 14AUG17 08:35</t>
  </si>
  <si>
    <t>HARNDEN EM ROBERT HARNDEN 57122125180096000N 538133     10 10AUG17 12:21</t>
  </si>
  <si>
    <t>B BEDDOWS AIDEN BEDDOWS</t>
  </si>
  <si>
    <t>BERRY&amp;DUKES E &amp; G BERRY 380225114012527001 404771     10 25JUL17 21:04</t>
  </si>
  <si>
    <t>C MACKENZIE LEO MACKENZIE</t>
  </si>
  <si>
    <t>GURNSEY DAVID EDAN GURNSEY FP17202O02710859 070116     10 21JUL17 19:45</t>
  </si>
  <si>
    <t>ANDREW THORNBER TOBY THORNBER 00151075632BBFCYCM 090126     10 19JUL17 21:39</t>
  </si>
  <si>
    <t>L DALLEY MEMBERSHIP</t>
  </si>
  <si>
    <t>MARTHA WORTHINGTON JONAH WORTHINGTON 00151489632BBCHNCM 090126     10 13JUL17 23:01</t>
  </si>
  <si>
    <t>P ROBERTS ROSIEROBERTSSEPT17</t>
  </si>
  <si>
    <t>KENT MARTIN LUCAS KENT FP17194O17510239 070246     10 13JUL17 08:14</t>
  </si>
  <si>
    <t>MARSHALL J&amp;L Z&amp;O MARSHALL 547222239080317001 402027     10 13JUL17 08:09</t>
  </si>
  <si>
    <t>ALICE BRUCE MALVERN CYCLE 00153425632BNJTGDL 090129     10 12JUL17 23:21</t>
  </si>
  <si>
    <t>WILKINS&amp;HATCHER ROMILLY JEMIMA HW 26213143502807000N 522139     10 12JUL17 21:31</t>
  </si>
  <si>
    <t>ARCHER VJ&amp;B JOE ARCHER 442486157102217001 404777     10 12JUL17 20:17</t>
  </si>
  <si>
    <t>MILLER M &amp; L CIARA MILLER 891560632102217001 403109     10 12JUL17 20:12</t>
  </si>
  <si>
    <t>MRS C E HARBORD 000000000101785005 089300     10 12JUL17 20:04</t>
  </si>
  <si>
    <t>KIRBY M A &amp; M A PIERS KIRBY 35200042966711000N 600127     10 12JUL17 20:00</t>
  </si>
  <si>
    <t>MS D K DAVIES &amp; MR JOE TRIGG 000000000101784251 089300     10 12JUL17 19:46</t>
  </si>
  <si>
    <t>DAY-THOMPSON T M ELIN DAY-THOMPSON 30180712593190000N 560061     10 12JUL17 18:07</t>
  </si>
  <si>
    <t>DUTTON DAVID LUCAS DUTTON FP17193O17262194 070116     10 12JUL17 18:05</t>
  </si>
  <si>
    <t>JOSEPHINE LEWIS BARNEY PALMER 00151612632BBCRKYW 090126     10 12JUL17 18:04</t>
  </si>
  <si>
    <t>JACKSON S+R AARON JACKSON RP4659982361621200 203964     10 12JUL17 18:03</t>
  </si>
  <si>
    <t>MRS C E HARBORD 000000000100054649 089300     10 13JUN17 19:48</t>
  </si>
  <si>
    <t>MS D K DAVIES &amp; MR JOE TRIGG 000000000099698413 089300     10 07JUN17 09:15</t>
  </si>
  <si>
    <t>D REID RAFFIE REID</t>
  </si>
  <si>
    <t>D REID LOCHIE REID</t>
  </si>
  <si>
    <t>CLIFFORD L D THEO CLIFFORD 025025549512406001 403109     40 05JUN17 10:00</t>
  </si>
  <si>
    <t>CLIFFORD L D RUBIN PASSBERGER 404455709090506001 403109     40 05JUN17 10:00</t>
  </si>
  <si>
    <t>LNP ASSOCIATES ABIGAIL PROSSER 36070236538395000N 538133     10 02JUN17 07:02</t>
  </si>
  <si>
    <t>NELSON T N WILLS+PTOLEMY NELS RP4659988884943800 204606     10 25MAY17 13:57</t>
  </si>
  <si>
    <t>NELSON T N WILLS+PTOLEMY NELS RP4659988837218300 204606     10 24MAY17 21:40</t>
  </si>
  <si>
    <t>DAY-THOMPSON T M ELIN DAY-THOMPSON 23084150862666000N 560061     10 24MAY17 08:41</t>
  </si>
  <si>
    <t>C THOMAS   21MAY17 THOMAS HAF</t>
  </si>
  <si>
    <t>BUTLER SK ELLIOT ROBERTS 115054003502125001 402029     10 21MAY17 20:53</t>
  </si>
  <si>
    <t>DUTTON DAVID LUCAS DUTTON HOODI FP17140O03164461 070116     10 20MAY17 16:59</t>
  </si>
  <si>
    <t>WHITEHEAD D&amp;D EMMA WHITEHEAD 761596211051025001 404404     10 20MAY17 15:01</t>
  </si>
  <si>
    <t>HARDING K SIMEON H 30090616687549000N 558136     10 20MAY17 09:06</t>
  </si>
  <si>
    <t>BRADLEY LUCKMAN J LUCKMAN 00151489632BBCGMCW 090127     10 18MAY17 15:24</t>
  </si>
  <si>
    <t>MARSHALL J&amp;L Z&amp;O MARSHALL 403965530101815001 402027     10 18MAY17 10:10</t>
  </si>
  <si>
    <t>CATHERINE SMITH BARNEY SMITH 00153425632BMQSGPV 090128     10 17MAY17 21:21</t>
  </si>
  <si>
    <t>ARCHER VJ&amp;B JOE ARCHER 204516105591715001 404777     10 17MAY17 19:55</t>
  </si>
  <si>
    <t>ALICE BRUCE MALVERN CYCLE 00153425632BMQPWXG 090129     10 17MAY17 10:47</t>
  </si>
  <si>
    <t>KENT MARTIN LUCAS KENT FP17137O01167217 070246     10 17MAY17 09:38</t>
  </si>
  <si>
    <t>HARNDEN EM ROBERT HARNDEN 47100953192731000N 538133     10 16MAY17 10:09</t>
  </si>
  <si>
    <t>NIXON MJ&amp;LJ BETHIA+ELIJAHNIXON 339833523570515001 402820     10 15MAY17 07:53</t>
  </si>
  <si>
    <t>ANDREW THORNBER TOBY THORNBER 00151075632BBDYRZF 090126     10 14MAY17 10:11</t>
  </si>
  <si>
    <t>BERRY&amp;DUKES E &amp; G BERRY 293769643041315001 404771     10 13MAY17 14:03</t>
  </si>
  <si>
    <t>GURNSEY DAVID EDAN GURNSEY FP17132O18988707 070116     10 12MAY17 21:22</t>
  </si>
  <si>
    <t>WILLIAMS K&amp;A GRACE DAISY BEN 370830025312115001 401100     10 11MAY17 21:35</t>
  </si>
  <si>
    <t>MS L M F KING KING DAVIES 000000000098167578 089300     10 11MAY17 16:30</t>
  </si>
  <si>
    <t>JOSEPHINE LEWIS BARNEY PALMER 00151612632BBCQBFL 090126     10 11MAY17 11:07</t>
  </si>
  <si>
    <t>MILLER M &amp; L CIARA MILLER 829578454201115001 403109     10 11MAY17 10:24</t>
  </si>
  <si>
    <t>ROCCA S/A DARCEY ROCCA 18080324795771000R 832845     10 11MAY17 08:03</t>
  </si>
  <si>
    <t>HAIGHTON RACHEL ZOE HAIGHTON FP17130O17719253 070116     10 10MAY17 22:49</t>
  </si>
  <si>
    <t>HAIGHTON RACHEL ANYA HAIGHTON FP17130O17718057 070116     10 10MAY17 22:45</t>
  </si>
  <si>
    <t>HAIGHTON RACHEL CHARLIE HAIGHTON FP17130O17717198 070116     10 10MAY17 22:42</t>
  </si>
  <si>
    <t>WILKINS&amp;HATCHER ROMILLY JEMIMA HW 18220028803105000N 522139     10 10MAY17 22:00</t>
  </si>
  <si>
    <t>H SENTER LOGAN SENTER FEES</t>
  </si>
  <si>
    <t>MARTHA WORTHINGTON JONAH WORTHINGTON 00151489632BBCGJMR 090126     10 10MAY17 19:26</t>
  </si>
  <si>
    <t>JACKSON S+R AARON JACKSON RP4659987882032200 203964     10 10MAY17 18:08</t>
  </si>
  <si>
    <t>P ROBERTS ROSIE ROBERTS</t>
  </si>
  <si>
    <t>KIRBY M A &amp; M A PIERS KIRBY 16175948641620000N 600127     10 10MAY17 17:59</t>
  </si>
  <si>
    <t>KIRBY M A &amp; M A PIERS KIRBY 62203609231617000N 600127     10 02MAY17 20:36</t>
  </si>
  <si>
    <t>SULLIVAN J HARRY SULLIVAN 553282610591504001 404039     10 05APR17 19:50</t>
  </si>
  <si>
    <t>BRITISH CYCLING FE ZZMAL10</t>
  </si>
  <si>
    <t>S GOODE RIDE4CHARLIE DONAT</t>
  </si>
  <si>
    <t>NIXON MJ&amp;LJ BETHIA+ELIJAHNIXON 088989440212623001 402820     10 26MAR17 21:20</t>
  </si>
  <si>
    <t>BUTLER SK SARAH BUTLER 417023420591623001 402029     10 26MAR17 19:50</t>
  </si>
  <si>
    <t>ALICE BRUCE MALVERN CYCLE 00153425632BLXZQGJ 090129     10 23MAR17 22:55</t>
  </si>
  <si>
    <t>BRITISH CYCLING FE ZZMAL01</t>
  </si>
  <si>
    <t>MS L M F KING MORGAN KING 000000000095075749 089300     10 21MAR17 08:35</t>
  </si>
  <si>
    <t>HARDING K SIM HARDING 36080619640144000N 558136     10 20MAR17 08:06</t>
  </si>
  <si>
    <t>WILKINS&amp;HATCHER R HATCHER WILKINS 44030317059849000N 522139     10 19MAR17 03:03</t>
  </si>
  <si>
    <t>GURNSEY DAVID EDAN GURNSEY FP17077O04039114 070116     10 18MAR17 17:04</t>
  </si>
  <si>
    <t>P ROBERTS  18MAR17 2017 COACHING</t>
  </si>
  <si>
    <t>WILLIAMS K&amp;A GRACE DAISY BEN 322002034090813001 401100     10 18MAR17 09:04</t>
  </si>
  <si>
    <t>C THOMAS THOMAS HAF</t>
  </si>
  <si>
    <t>DUTTON DAVID LUCAS DUTTON FP17075O02889201 070116     10 16MAR17 17:56</t>
  </si>
  <si>
    <t>BRADLEY LUCKMAN J LUCKMAN 00151489632BBCFHKB 090127     10 15MAR17 20:58</t>
  </si>
  <si>
    <t>CATHERINE SMITH BARNEY SMITH 00153425632BLWDWSS 090128     10 15MAR17 20:35</t>
  </si>
  <si>
    <t>MARTHA WORTHINGTON JONAH WORTHINGTON 00151489632BBCFHJP 090126     10 15MAR17 19:48</t>
  </si>
  <si>
    <t>AMY THORNBER TOBY THORNBER 00151075632BBDVSDQ 090126     10 15MAR17 19:14</t>
  </si>
  <si>
    <t>NELSON T N WILLS+PTOLEMY NELS RP4659983902674400 204606     10 15MAR17 18:02</t>
  </si>
  <si>
    <t>HARNDEN EM FAMILY HARNDEN 13144502704935000N 538133     10 15MAR17 14:45</t>
  </si>
  <si>
    <t>ARCHER VJ&amp;B JOE ARCHER 052859701380513001 404777     10 15MAR17 08:31</t>
  </si>
  <si>
    <t>MARSHALL J&amp;L Z&amp;O MARSHALL 293465402180513001 402027     10 15MAR17 08:12</t>
  </si>
  <si>
    <t>ROCCA S/A DARCEY ROCCA 29224850118284000R 832845     10 14MAR17 22:48</t>
  </si>
  <si>
    <t>WILKINS&amp;HATCHER J HATCHER WILKINS 13221038065518000N 522139     10 14MAR17 22:10</t>
  </si>
  <si>
    <t>KIRBY M A &amp; M A PIERS KIRBY 36220359299505000N 600127     10 14MAR17 22:03</t>
  </si>
  <si>
    <t>MR MARK A SKELTON COED/BRININSKELTON 11142828741116000N 558136     10 31JAN17 14:28</t>
  </si>
  <si>
    <t>M HERRIOTT 07JAN17 MARK HERRIOTT</t>
  </si>
  <si>
    <t>RANA A ANUSH RANA RP4659989282718500 202267     10 06JAN17 14:27</t>
  </si>
  <si>
    <t xml:space="preserve">Debit </t>
  </si>
  <si>
    <t xml:space="preserve">Credit </t>
  </si>
  <si>
    <t>ANDREW THORNBER TOBY THORNBER 00151075632BBFSPQT 090126     10 13MAR18 10:49</t>
  </si>
  <si>
    <t>P ROBERTS ROSIEROBERTSMAR18</t>
  </si>
  <si>
    <t>ANDREW THORNBER TOBY THORNBER 00151075632BBFSQMF 090126     10 14MAR18 09:14</t>
  </si>
  <si>
    <t>HAIGHTON RACHEL ANYA HAIGHTON FP18085O18147089 070116     10 26MAR18 21:23</t>
  </si>
  <si>
    <t>HAIGHTON RACHEL CHARLIE HAIGHTON FP18085O18146078 070116     10 26MAR18 21:22</t>
  </si>
  <si>
    <t>MARTHA WORTHINGTON JONAH WORTHINGTON 00151489632BBCNPZP 090126     10 26MAR18 20:07</t>
  </si>
  <si>
    <t>ARCHER VJ&amp;B JOE ARCHER 065929748051623001 404777     10 26MAR18 15:08</t>
  </si>
  <si>
    <t>WILKINS&amp;HATCHER JEMIMA HATCHER-WIL 33120856250018000N 522139     10 26MAR18 12:08</t>
  </si>
  <si>
    <t>DUTTON DAVID LUCAS DUTTON FP18085O17522330 070116     10 26MAR18 08:06</t>
  </si>
  <si>
    <t>HARDING K SIMEON HARDING 23075532900029000N 558136     10 26MAR18 07:55</t>
  </si>
  <si>
    <t>MARTIN CT ALICE MARTIN 463345115202723001 404759     10 27MAR18 20:25</t>
  </si>
  <si>
    <t>LUCY EVANS F HATFIELD-EVANS 00151202632BBDPJTT 090128     10 27MAR18 19:24</t>
  </si>
  <si>
    <t>MILLER M &amp; L CIARA MILLER 413162754311723001 403109     10 27MAR18 11:34</t>
  </si>
  <si>
    <t>BRADLEY LUCKMAN J LUCKMAN 00151489632BBCNQGX 090127     10 27MAR18 09:46</t>
  </si>
  <si>
    <t>KIRBY M A &amp; M A PIERS KIRBY 44090111196548000N 600127     10 28MAR18 09:01</t>
  </si>
  <si>
    <t>JACKSON S+R A AND H JACKSON RP4659981953747700 203964     10 29MAR18 22:53</t>
  </si>
  <si>
    <t>CROZIER PJ&amp;CL ZAC CROZIER 836914758502923001 404759     10 29MAR18 20:58</t>
  </si>
  <si>
    <t>GURNSEY DAVID EDAN GURNSEY FP18088O00680122 070116     10 29MAR18 10:03</t>
  </si>
  <si>
    <t>CATHERINE SMITH BARNEY SMITH 00153425632BSFTDBJ 090128     10 31MAR18 16:49</t>
  </si>
  <si>
    <t>JONES L&amp;KA REUBEN JONES JUNIO 079423833132904001 401156     10 09APR18 23:13</t>
  </si>
  <si>
    <t>NELSON T N WILLS+PTOLEMY NELS RP4659982733584800 204606     10 09APR18 20:57</t>
  </si>
  <si>
    <t>JAMES CHRISTOPHER CHARLIE JAMES FP18099O10132667 070116     10 09APR18 20:49</t>
  </si>
  <si>
    <t>WILLIAMS K&amp;A GRACE DAISY BEN 300938634402904001 401100     10 09APR18 20:44</t>
  </si>
  <si>
    <t>BERRY RN BERRY 792991105302904001 404783     10 09APR18 20:35</t>
  </si>
  <si>
    <t>ALLEN T+J PETER ALLEN- JUNIO RP4679968515310200 201335     10 10APR18 22:04</t>
  </si>
  <si>
    <t>STEVENS G JOSEPH LEAVER 331945048411014001 404410     10 10APR18 11:48</t>
  </si>
  <si>
    <t>ALICE BRUCE MALVERN CYCLE 00153425632BSKNBTN 090129     10 10APR18 10:48</t>
  </si>
  <si>
    <t>KENT MARTIN LUCAS KENT FP18100O10353079 070246     10 10APR18 07:44</t>
  </si>
  <si>
    <t>YOUNG WP HARRISON YOUNG RP4659982745746700 203964     10 10APR18 06:44</t>
  </si>
  <si>
    <t>ROCCA S/A DARCEY ROCCA 48225314707113000R 832845     10 11APR18 22:53</t>
  </si>
  <si>
    <t>TURNBULL TK CA OLLIE TURNBULL 62121552083537000R 162120     10 11APR18 12:15</t>
  </si>
  <si>
    <t>NIXON MJ&amp;LJ BETHIA+ELIJAHNIXON 567670403401114001 402820     10 11APR18 10:43</t>
  </si>
  <si>
    <t>A FOX JOSIE MURPHY JUNIO</t>
  </si>
  <si>
    <t>DAWKINS JW LAURIE DAWKINS 081028605431614001 404759     10 16APR18 13:45</t>
  </si>
  <si>
    <t>L CLARKE HOWIE CLARKE 400000000356690019 777212     10 15APR18 05:09</t>
  </si>
  <si>
    <t>POOLE LE ABIGAIL PROSSER 14090340206635000N 538133     10 14APR18 09:03</t>
  </si>
  <si>
    <t>O CONNELL JEA FIN TAME-COACHING RP4659983861904700 209861     10 25APR18 10:53</t>
  </si>
  <si>
    <t>MARTIN CT ALICE MARTIN 309795742111905001 404759     10 09MAY18 11:12</t>
  </si>
  <si>
    <t>CROZIER C L CROZIER MEMBERSHIP 339290934401815001 401710     10 18MAY18 10:44</t>
  </si>
  <si>
    <t>ALICE BRUCE MALVERN CYCLE 00153425632BTDFLLZ 090129     10 25MAY18 22:00</t>
  </si>
  <si>
    <t>ARCHER VJ&amp;B JOE ARCHER 112848443302525001 404777     10 25MAY18 20:33</t>
  </si>
  <si>
    <t>BRADLEY LUCKMAN J LUCKMAN 00151489632BBCPWSG 090127     10 25MAY18 18:35</t>
  </si>
  <si>
    <t>WILLIAMS K&amp;A GRACE DAISY BEN 381833525461525001 401100     10 25MAY18 16:45</t>
  </si>
  <si>
    <t>DAWKINS JW LAURIE DAWKINS 832729142461525001 404759     10 25MAY18 16:42</t>
  </si>
  <si>
    <t>NELSON T N WILLS PTOLEMY NELS RP4659986529904300 204606     10 29MAY18 15:49</t>
  </si>
  <si>
    <t>DUTTON DAVID LUCAS DUTTON HOODI FP18148O07926221 070116     10 28MAY18 17:39</t>
  </si>
  <si>
    <t>MILLER M &amp; L CIARA MILLER 737254327421725001 403109     10 27MAY18 12:47</t>
  </si>
  <si>
    <t>JACKSON S+R AARON HANNAJACKSON RP4659986331182400 203964     10 26MAY18 10:50</t>
  </si>
  <si>
    <t>KIRBY M A &amp; M A PIERS KIRBY JUNE 27223025240894000N 600127     10 30MAY18 22:30</t>
  </si>
  <si>
    <t>CATHERINE SMITH BARNEY SMITH 00153425632BTFQVLT 090128     10 30MAY18 17:47</t>
  </si>
  <si>
    <t>BERRY RN BERRY 950091109032135001 404783     10 31MAY18 23:09</t>
  </si>
  <si>
    <t>JONES L&amp;KA REUBEN JONES JUNIO 194327610332406001 401156     10 04JUN18 23:30</t>
  </si>
  <si>
    <t>CROZIER PJ&amp;CL ZAC CROZIER 324077241461406001 404759     10 04JUN18 16:41</t>
  </si>
  <si>
    <t>WILKINS&amp;HATCHER JEMIMA HATCHER-WIL 36045638861247000N 522139     10 04JUN18 04:56</t>
  </si>
  <si>
    <t>MARTIN CT ALICE MARTIN 302695541090206001 404759     10 02JUN18 09:01</t>
  </si>
  <si>
    <t>ALLEN T+J PETER ALLEN- JUNIO RP4679963237720500 201335     10 05JUN18 22:32</t>
  </si>
  <si>
    <t>HARDING K SIM HARDING 62152527362247000N 558136     10 05JUN18 15:25</t>
  </si>
  <si>
    <t>YOUNG WP HARRISON YOUNG RP4659987133826500 203964     10 05JUN18 12:50</t>
  </si>
  <si>
    <t>KENT MARTIN LUCAS KENT FP18156O15632796 070246     10 05JUN18 09:07</t>
  </si>
  <si>
    <t>R ALLEN EVA BAILEY-ALLEN</t>
  </si>
  <si>
    <t>P ROBERTS ROSIEROBERTSJUN18</t>
  </si>
  <si>
    <t>JAMES CHRISTOPHER CHARLIE JAMES FP18156O15562269 070116     10 05JUN18 07:22</t>
  </si>
  <si>
    <t>POOLE LE ABIGAIL PROSSER 02053938146087000N 538133     10 05JUN18 05:39</t>
  </si>
  <si>
    <t>HAIGHTON RACHEL ZOE HAIGHTON FP18157O16822131 070116     10 06JUN18 18:23</t>
  </si>
  <si>
    <t>HAIGHTON RACHEL ANYA HAIGHTON FP18157O16821618 070116     10 06JUN18 18:23</t>
  </si>
  <si>
    <t>HAIGHTON RACHEL CHARLIE HAIGHTON FP18157O16821012 070116     10 06JUN18 18:22</t>
  </si>
  <si>
    <t>MARTHA WORTHINGTON JONAH WORTHINGTON 00151489632BBCQFQX 090126     10 07JUN18 23:23</t>
  </si>
  <si>
    <t>ANDREW THORNBER TOBY THORNBER 00151075632BBFYPQG 090126     10 07JUN18 18:59</t>
  </si>
  <si>
    <t>DAVIES RH &amp; RC RE TOM AND ARTHUR 09114531326607000N 535041     10 07JUN18 11:45</t>
  </si>
  <si>
    <t>LUCY EVANS F HATFIELD-EVANS 00151202632BBDSJMQ 090128     10 07JUN18 11:36</t>
  </si>
  <si>
    <t>GURNSEY DAVID EDAN GURNSEY FP18158O17245132 070116     10 07JUN18 10:03</t>
  </si>
  <si>
    <t>DEWHURST C V TOM DAVI AVO 245420610021116001 404717     10 11JUN18 12:00</t>
  </si>
  <si>
    <t>O CONNELL JEA FIN + AVA TAME-MCS RP4659987562315700 209861     10 11JUN18 09:22</t>
  </si>
  <si>
    <t>ROCCA S/A DARCEY ROCCA 57231324748571000R 832845     10 12JUN18 23:13</t>
  </si>
  <si>
    <t>MARTHA WORTHINGTON JONAH WORTHINGTON 00151489632BBCQHVB 090126     10 13JUN18 23:27</t>
  </si>
  <si>
    <t>STEVENS G JOSEPH LEAVER 149308146032316001 404410     10 13JUN18 23:06</t>
  </si>
  <si>
    <t>BUTLER SK LOCKELLIOT ROBERTS 503181517071316001 402029     10 13JUN18 17:07</t>
  </si>
  <si>
    <t>NIXON MJ&amp;LJ BETHIA/ELIJAHNIXON 980887525461316001 402820     10 13JUN18 16:45</t>
  </si>
  <si>
    <t>JOSEPHINE LEWIS BARNEY PALMER 00151612632BBDBMWH 090126     10 13JUN18 09:08</t>
  </si>
  <si>
    <t>LISA CLARKE HOWIE CLARKE 180618163349064183 777212     10 18JUN18 16:33</t>
  </si>
  <si>
    <t>BELDON SM&amp;GHM ISAAC BELDON COACH 014978243511817001 404759     10 18JUL18 11:53</t>
  </si>
  <si>
    <t>BCF ZFCMA04</t>
  </si>
  <si>
    <t>LUCY EVANS F HATFIELD-EVANS 00151202632BBDWKNT 090128     10 22AUG18 22:54</t>
  </si>
  <si>
    <t>DAWKINS JW LAURIE DAWKINS 868994146422228001 404759     10 22AUG18 22:46</t>
  </si>
  <si>
    <t>P ROBERTS ROSIEROBERTSSEP18 400000000386402694 309541     10 22AUG18 22:31</t>
  </si>
  <si>
    <t>MARTHA WORTHINGTON JONAH WORTHINGTON 00151489632BBCRTJK 090126     10 22AUG18 22:29</t>
  </si>
  <si>
    <t>ROCCA S/A DARCEY ROCCA 14203644772227000R 832845     10 23AUG18 20:36</t>
  </si>
  <si>
    <t>KENT MARTIN LUCAS KENT FP18235O19949935 070246     10 23AUG18 19:54</t>
  </si>
  <si>
    <t>JAMES CHRISTOPHER CHARLIE JAMES FP18235O19943093 070116     10 23AUG18 19:44</t>
  </si>
  <si>
    <t>DUTTON DAVID LUCAS DUTTON FP18235O19859859 070116     10 23AUG18 17:44</t>
  </si>
  <si>
    <t>ARCHER VJ&amp;B JOE ARCHER 098040910071328001 404777     10 23AUG18 17:00</t>
  </si>
  <si>
    <t>MILLER M &amp; L CIARA MILLER 138724941001328001 403109     10 23AUG18 10:01</t>
  </si>
  <si>
    <t>HARDING K SIM HARDING 24095120095169000N 558136     10 23AUG18 09:51</t>
  </si>
  <si>
    <t>BELDON SM&amp;GHM ISAAC BELDON COACH 520389455490328001 404759     10 23AUG18 09:45</t>
  </si>
  <si>
    <t>KIRBY M A &amp; M A PIERS KIRBY 62081123099986000N 600127     10 23AUG18 08:11</t>
  </si>
  <si>
    <t>POOLE LE ABIGAIL PROSSER 18053119370516000N 538133     10 23AUG18 05:31</t>
  </si>
  <si>
    <t>HAIGHTON RACHEL ZOE HAIGHTON FP18236O01302682 070116     10 24AUG18 20:05</t>
  </si>
  <si>
    <t>HAIGHTON RACHEL ANYA HAIGHTON FP18236O01301917 070116     10 24AUG18 20:04</t>
  </si>
  <si>
    <t>HAIGHTON RACHEL CHARLIE HAIGHTON FP18236O01301309 070116     10 24AUG18 20:04</t>
  </si>
  <si>
    <t>MARTIN CT ALICE MARTIN 171337432371428001 404759     10 24AUG18 17:32</t>
  </si>
  <si>
    <t>CATHERINE SMITH BARNEY SMITH 00153425632BVQYGWK 090128     10 24AUG18 16:26</t>
  </si>
  <si>
    <t>TURNBULL K &amp; T OLLIE TURNBULL 30092311460513000N 558136     10 24AUG18 09:23</t>
  </si>
  <si>
    <t>YOUNG WP HARRISON YOUNG RP4659983292381400 203964     10 28AUG18 22:00</t>
  </si>
  <si>
    <t>GURNSEY DAVID EDAN GURNSEY FP18239O02972736 070116     10 27AUG18 21:58</t>
  </si>
  <si>
    <t>R ALLEN EVA BAILEY-ALLEN 400000000387569174 309499     10 27AUG18 17:50</t>
  </si>
  <si>
    <t>JACKSON S+R A AND H JACKSON RP4659983143928300 203964     10 26AUG18 13:36</t>
  </si>
  <si>
    <t>LISA CLARKE HOWIE CLARKE 180825143759008033 777212     10 25AUG18 14:37</t>
  </si>
  <si>
    <t>BRADLEY LUCKMAN J LUCKMAN 00151489632BBCRVKV 090127     10 25AUG18 13:53</t>
  </si>
  <si>
    <t>ANDREW THORNBER TOBY THORNBER 00151075632BBGFHCB 090126     10 30AUG18 19:29</t>
  </si>
  <si>
    <t>ALLEN T+J PETER ALLEN- JUNIO RP4679960288718500 201335     10 31AUG18 22:00</t>
  </si>
  <si>
    <t>C THOMAS THOMAS HA 600000000385423948 110852     10 03SEP18 21:38</t>
  </si>
  <si>
    <t>DEWHURST C&amp;C TOM WILLIAMS 131397545061309001 404717     10 03SEP18 16:05</t>
  </si>
  <si>
    <t>NELSON T N WILLS PTOLEMY NELS RP4659983641659100 204606     10 01SEP18 21:44</t>
  </si>
  <si>
    <t>BERRY RN BERRY 934570706421109001 404783     10 01SEP18 12:46</t>
  </si>
  <si>
    <t>O CONNELL JEA FIN + AVA TAME-MCS RP4659983861622000 209861     10 04SEP18 23:04</t>
  </si>
  <si>
    <t>ALICE BRUCE MALVERN CYCLE 00153425632BVWPGJF 090129     10 04SEP18 18:40</t>
  </si>
  <si>
    <t>SWAN D&amp;R SWAN BOYS 292640943161409001 402411     10 04SEP18 16:13</t>
  </si>
  <si>
    <t>STEVENS G JOSEPH LEAVER 117291108001409001 404410     10 04SEP18 10:08</t>
  </si>
  <si>
    <t>JOSEPHINE LEWIS BARNEY PALMER 00151612632BBDDSMF 090126     10 05SEP18 16:42</t>
  </si>
  <si>
    <t>Net</t>
  </si>
  <si>
    <t>Class</t>
  </si>
  <si>
    <t xml:space="preserve">Malvern Cyclesport </t>
  </si>
  <si>
    <t>Receipts</t>
  </si>
  <si>
    <t>Expenditure</t>
  </si>
  <si>
    <t>Coaching</t>
  </si>
  <si>
    <t>Events</t>
  </si>
  <si>
    <t>Coed-y-Brenin</t>
  </si>
  <si>
    <t>Reliabilities</t>
  </si>
  <si>
    <t>AGM</t>
  </si>
  <si>
    <t>Membership</t>
  </si>
  <si>
    <t>Other stuff</t>
  </si>
  <si>
    <t>BC Affiliation</t>
  </si>
  <si>
    <t>Closing balance</t>
  </si>
  <si>
    <t>Coaching income</t>
  </si>
  <si>
    <t>CYB</t>
  </si>
  <si>
    <t>Clothing sales</t>
  </si>
  <si>
    <t>Coaches wages</t>
  </si>
  <si>
    <t>Donations received</t>
  </si>
  <si>
    <t>Row Labels</t>
  </si>
  <si>
    <t>(blank)</t>
  </si>
  <si>
    <t>Grand Total</t>
  </si>
  <si>
    <t>Sum of Net</t>
  </si>
  <si>
    <t>Column Labels</t>
  </si>
  <si>
    <t>Year</t>
  </si>
  <si>
    <t>Clothing purchase</t>
  </si>
  <si>
    <t>hoodies</t>
  </si>
  <si>
    <t>Misc costs</t>
  </si>
  <si>
    <t>Club affiliation</t>
  </si>
  <si>
    <t>Reliability reg</t>
  </si>
  <si>
    <t>Domain name</t>
  </si>
  <si>
    <t>Event costs</t>
  </si>
  <si>
    <t>Eastnor land hire</t>
  </si>
  <si>
    <t>Go ride conf</t>
  </si>
  <si>
    <t>Float</t>
  </si>
  <si>
    <t xml:space="preserve">Eastnor </t>
  </si>
  <si>
    <t>Wordpress website</t>
  </si>
  <si>
    <t>refund</t>
  </si>
  <si>
    <t>Shed felt</t>
  </si>
  <si>
    <t>Notes</t>
  </si>
  <si>
    <t>Coaching costs</t>
  </si>
  <si>
    <t>9 acres rent</t>
  </si>
  <si>
    <t>Les' expenses Eastnor</t>
  </si>
  <si>
    <t>Ice creams</t>
  </si>
  <si>
    <t>Donations given</t>
  </si>
  <si>
    <t>Ride for Charlie</t>
  </si>
  <si>
    <t>CYB Costs</t>
  </si>
  <si>
    <t>Deposit</t>
  </si>
  <si>
    <t>cyb</t>
  </si>
  <si>
    <t>Training</t>
  </si>
  <si>
    <t>Leadership</t>
  </si>
  <si>
    <t>Elim- chips</t>
  </si>
  <si>
    <t>Les CX bike service</t>
  </si>
  <si>
    <t>Echelon CX bike service</t>
  </si>
  <si>
    <t>Hoodies</t>
  </si>
  <si>
    <t>Xmas ride geo café food</t>
  </si>
  <si>
    <t>Brewers- chips</t>
  </si>
  <si>
    <t>Top for Liam</t>
  </si>
  <si>
    <t>float</t>
  </si>
  <si>
    <t>Walky talkies</t>
  </si>
  <si>
    <t>Louis / Dickens</t>
  </si>
  <si>
    <t>Evie celebration</t>
  </si>
  <si>
    <t>return</t>
  </si>
  <si>
    <t>Tops D Millard</t>
  </si>
  <si>
    <t>Helpers cash + lollies</t>
  </si>
  <si>
    <t>Kit samples</t>
  </si>
  <si>
    <t>Helpers cash</t>
  </si>
  <si>
    <t>reliability hq</t>
  </si>
  <si>
    <t>bc levies</t>
  </si>
  <si>
    <t>portaloos eastnor</t>
  </si>
  <si>
    <t>chips</t>
  </si>
  <si>
    <t>agm food</t>
  </si>
  <si>
    <t>agm hire</t>
  </si>
  <si>
    <t>eastnor rider charge</t>
  </si>
  <si>
    <t>eastnor vat</t>
  </si>
  <si>
    <t>shed felt</t>
  </si>
  <si>
    <t>Event income</t>
  </si>
  <si>
    <t>Reliability</t>
  </si>
  <si>
    <t>Ed Kit</t>
  </si>
  <si>
    <t>Ride 4 charlie</t>
  </si>
  <si>
    <t>Eastnor</t>
  </si>
  <si>
    <t>scimitar</t>
  </si>
  <si>
    <t>les</t>
  </si>
  <si>
    <t>Kit</t>
  </si>
  <si>
    <t>Financial Statement 2017</t>
  </si>
  <si>
    <t>Opening bank balance</t>
  </si>
  <si>
    <t>Bank balance 31/12/2017</t>
  </si>
  <si>
    <t>Helpers</t>
  </si>
  <si>
    <t>Other (venue)</t>
  </si>
  <si>
    <t>Xmas</t>
  </si>
  <si>
    <t>Bike maintenance</t>
  </si>
  <si>
    <t>Website</t>
  </si>
  <si>
    <t>Misc</t>
  </si>
  <si>
    <t>Donations (Ride for Charlie)</t>
  </si>
  <si>
    <t xml:space="preserve">Difference </t>
  </si>
  <si>
    <t>Financial Statement 2018</t>
  </si>
  <si>
    <t>Walkie talkies</t>
  </si>
  <si>
    <t>Unknown income</t>
  </si>
  <si>
    <t>Chimp night</t>
  </si>
  <si>
    <t>Bank balance 06/09/18</t>
  </si>
  <si>
    <t>Notes:</t>
  </si>
  <si>
    <t>Unpresented cheques</t>
  </si>
  <si>
    <t>31.03.17 - Rider levies BC</t>
  </si>
  <si>
    <t>26.03.17 - BC insurance Eastnor</t>
  </si>
  <si>
    <t>Eastnor entry</t>
  </si>
  <si>
    <t>PILE CJ M&amp;M PILE 24154437383034000N 536147     10 08SEP18 15:44</t>
  </si>
  <si>
    <t>DAVIES RH &amp; RC RE TOM AND ARTHUR 11085713541831000N 535041     10 08SEP18 08:57</t>
  </si>
  <si>
    <t>BP</t>
  </si>
  <si>
    <t>SABRE SKILLS</t>
  </si>
  <si>
    <t>FPO</t>
  </si>
  <si>
    <t>HSBC 100000000398971327 COACHING 404321     10 23OCT18 13:58</t>
  </si>
  <si>
    <t>JUSTINE BROOKS 300000000404275108 COACHING PAYMENT 110869     10 23OCT18 13:50</t>
  </si>
  <si>
    <t>MILLARD DAVID KIT PURCHASES FP18297O14447775 070436     10 24OCT18 21:08</t>
  </si>
  <si>
    <t>BEN DALE 100000000400470983 COACHING 110342     10 28OCT18 07:38</t>
  </si>
  <si>
    <t>GARETH RICHARDS 200000000400339975 COACHING 776851     10 27OCT18 13:23</t>
  </si>
  <si>
    <t>TIBBITS M C E CD MIKETIBBITS 54095915680287000N 541053     10 05NOV18 09:59</t>
  </si>
  <si>
    <t>BEN DALE 100000000407814646 COACHING 110342     10 19NOV18 21:56</t>
  </si>
  <si>
    <t>BEN DALE 200000000407415721 COACHING 110342     10 18NOV18 17:07</t>
  </si>
  <si>
    <t>EDWARD MOSELEY 300000000413338265 COACHING 090128     10 20NOV18 15:03</t>
  </si>
  <si>
    <t>HSBC 400000000414751294 RELIABILITY RIDE 404505     10 21NOV18 13:20</t>
  </si>
  <si>
    <t>RANSFORD M ACTIVITY RANSFORD 25014822166626000N 536147     30 03DEC18 03:59</t>
  </si>
  <si>
    <t>JUSTIN DAWKIN 600000000416725394 TURBOS 404759     10 11DEC18 14:34</t>
  </si>
  <si>
    <t>RED-PENQUIN 500000000416894275 KIT 538133     10 11DEC18 08:41</t>
  </si>
  <si>
    <t>DAVID MILLARD 300000000421236323 DOMAIN NAME 070436     10 13DEC18 14:00</t>
  </si>
  <si>
    <t>JAMES DICKENS 400000000426004186 COACHING 538133     10 24DEC18 11:11</t>
  </si>
  <si>
    <t>STEVENS G JOSEPH LEAVER 210906759590222101 404410     10 22DEC18 09:59</t>
  </si>
  <si>
    <t>DAVID MILLARD 500000000425004455 UPGRADE WEBSITE 070436     10 06JAN19 17:21</t>
  </si>
  <si>
    <t>SWAN D R SWAN BOYS HOODIES 401987928022901001 402209     10 09JAN19 22:08</t>
  </si>
  <si>
    <t>HSBC 200000000427697628 1ST AID COURSE 404321     10 21JAN19 13:38</t>
  </si>
  <si>
    <t>DAVID MILLARD 300000000438387342 UPGRADE WEBSITE 070436     10 05FEB19 09:10</t>
  </si>
  <si>
    <t>ALISTAIR HOWIE 500000000437826104 AFFILIATION INS. 309050     10 15FEB19 13:51</t>
  </si>
  <si>
    <t>EDWARD MOSELEY 100000000442068184 1ST AID KITS 090128     10 04MAR19 08:29</t>
  </si>
  <si>
    <t>DAVID MILLARD 100000000444244856 DOMAIN NAME 070436     10 11MAR19 08:04</t>
  </si>
  <si>
    <t>POOLE LE ABIGAIL PROSSER 60062203737230000N 538133     10 11MAR19 06:22</t>
  </si>
  <si>
    <t>BERRY RN BERRY -BOYS 906479610502713001 404783     10 17MAR19 20:50</t>
  </si>
  <si>
    <t>LISA CLARKE HOWIE CLARKE 190319102833644825 777212     10 19MAR19 10:28</t>
  </si>
  <si>
    <t>MARTIN CT ALICE MARTIN 614176807361023001 404759     10 20MAR19 16:37</t>
  </si>
  <si>
    <t>ALICE BRUCE JOSHUA BRUCE 00153425632BZYFVTW 090129     10 28MAR19 22:17</t>
  </si>
  <si>
    <t>A WARMINGTON BO HAINES 600000000451232968 309990     10 28MAR19 21:03</t>
  </si>
  <si>
    <t>CATHERINE SMITH B AND RAFE 00153425632BZYFBGJ 090128     10 28MAR19 20:47</t>
  </si>
  <si>
    <t>L COLEMAN ZARA COLEMAN 100000000449848712 300003     10 28MAR19 20:14</t>
  </si>
  <si>
    <t>GIBBY HLHWDL&amp;HL JACOB GIBBY 347950735281823001 404759     10 28MAR19 18:25</t>
  </si>
  <si>
    <t>RICKARD KJ OLIVER RICKARD RP4659989771379600 209861     10 28MAR19 18:02</t>
  </si>
  <si>
    <t>KIRBY M A &amp; M A PIERS KIRBY 18135622903372000N 600127     10 28MAR19 13:56</t>
  </si>
  <si>
    <t>M DUNCAN OLIVIA DUNCAN 400000000456102665 110342     10 28MAR19 13:19</t>
  </si>
  <si>
    <t>ARCHER VJ&amp;B JOE ARCHER 063319046031823001 404777     10 28MAR19 13:06</t>
  </si>
  <si>
    <t>GURNSEY DAVID EDAN GURNSEY FP19087O01928497 070116     10 28MAR19 13:05</t>
  </si>
  <si>
    <t>JAMES CHRISTOPHER CHARLIE JAMES FP19087O01910196 070116     10 28MAR19 12:49</t>
  </si>
  <si>
    <t>P ROBERTS ROSIEROBERTS-APR19 400000000456091089 309541     10 28MAR19 12:48</t>
  </si>
  <si>
    <t>LYNNE BETTERIDGE ISAAC BETTERIDGE P8718F0B893PQNCLRK 040004     10 28MAR19 12:40</t>
  </si>
  <si>
    <t>MITCHELL J JAKE MARSHALL 02123637219769000N 538133     10 28MAR19 12:36</t>
  </si>
  <si>
    <t>WILLIAMS GRT+DC TOM WILLIAMS RP4679968213847500 209091     10 28MAR19 12:14</t>
  </si>
  <si>
    <t>LUCY EVANS F HATFIELD-EVANS 00151202632BBFHZFN 090128     10 28MAR19 12:12</t>
  </si>
  <si>
    <t>BURROWS M H ERIKA BURROWS 901887208132923001 404717     10 29MAR19 23:18</t>
  </si>
  <si>
    <t>HAIGHTON RACHEL ANYA HAIGHTON FP19088O04413626 070116     10 29MAR19 22:50</t>
  </si>
  <si>
    <t>AMY THORNBER TOBY THORNBER 00151075632BBGVLZP 090126     10 29MAR19 20:54</t>
  </si>
  <si>
    <t>MARTIN CT ALICE MARTIN 225876433571923001 404759     10 29MAR19 17:53</t>
  </si>
  <si>
    <t>LENCZY&amp;GRYZIA BORYS 052665040571923001 401508     10 29MAR19 17:50</t>
  </si>
  <si>
    <t>JONES L&amp;KA REUBEN JONES JUNIO 744932453241923001 401156     10 29MAR19 14:23</t>
  </si>
  <si>
    <t>CROZIER PJ&amp;CL ZAC/SOPHIA CROZIER 735824603431923001 404759     10 29MAR19 13:43</t>
  </si>
  <si>
    <t>TURNBULL K &amp; T OLLIE TURNBULL 54120005441928000N 558136     10 29MAR19 12:00</t>
  </si>
  <si>
    <t>DAWKINS JW LAURIE DAWKINS 310783352432104001 404759     10 01APR19 23:42</t>
  </si>
  <si>
    <t>STEVENS G JOEROSIEIZ LEAVER 815774243361104001 404410     10 01APR19 16:33</t>
  </si>
  <si>
    <t>HUME G+JJ PLB OWEN HUME RP4679968629220000 200253     10 01APR19 09:28</t>
  </si>
  <si>
    <t>ROCCA S/A DARCEY ROCCA 13074952614198000R 832845     10 01APR19 07:49</t>
  </si>
  <si>
    <t>ALLEN T+J PETER ALLEN- JUNIO RP4679968526292400 201335     10 30MAR19 21:03</t>
  </si>
  <si>
    <t>DUTTON DAVID LUCAS DUTTON HOODI FP19089O05128051 070116     10 30MAR19 18:36</t>
  </si>
  <si>
    <t>DOCHERTY M&amp;S ERIN&amp;ALEX DOCHERTY 938022455371033001 403418     10 30MAR19 17:35</t>
  </si>
  <si>
    <t>PALMER-JEFFERY JAMES PJ 42215136340263000N 560055     10 02APR19 21:51</t>
  </si>
  <si>
    <t>BUTLER SK LOCKELLIOT ROBERTS 344415648281204001 402029     10 02APR19 18:28</t>
  </si>
  <si>
    <t>BRADLEY LUCKMAN J LUCKMAN 00151489632BBCYBBG 090127     10 02APR19 15:21</t>
  </si>
  <si>
    <t>O CONNELL J FIN &amp; AVA TAME-MCS 954838228002304001 401100     10 03APR19 20:08</t>
  </si>
  <si>
    <t>HOLDEN JA JACK HOLDEN RP4659980370111700 202409     10 03APR19 18:07</t>
  </si>
  <si>
    <t>HOLDEN JA EVA HOLDEN RP4659980370039400 202409     10 03APR19 18:06</t>
  </si>
  <si>
    <t>D REID RAFFIE REID 200000000452410116 110145     10 03APR19 14:12</t>
  </si>
  <si>
    <t>DAVIES RH &amp; RC RE TOM DAVIES 60131840688472000N 535041     10 03APR19 13:18</t>
  </si>
  <si>
    <t>N BIRD FREYA/CHARLIE BIRD 300000000457691253 309541     10 03APR19 12:32</t>
  </si>
  <si>
    <t>MANNING J A DEXTER MANNING 740819652590304001 404717     10 03APR19 09:52</t>
  </si>
  <si>
    <t>HARDING K SIM HARDING 41092908459453000N 558136     10 03APR19 09:29</t>
  </si>
  <si>
    <t>JOSEPHINE LEWIS BARNEY PALMER 00151612632BBDLPNN 090126     10 03APR19 09:13</t>
  </si>
  <si>
    <t>BAMFORD BARNABY BAMFORD OSCAR 237835526580304001 404758     10 03APR19 08:56</t>
  </si>
  <si>
    <t>WILLIAMS K&amp;A BEN WILLIAMS 973280004280304001 401100     10 03APR19 08:24</t>
  </si>
  <si>
    <t>FAULKNER L A V00 OTTO FAULKNER 53164808479457000N 607003     10 04APR19 16:48</t>
  </si>
  <si>
    <t>FAULKNER L A V00 AMAYA FAULKNER 28164653360717000N 607003     10 04APR19 16:46</t>
  </si>
  <si>
    <t>FAULKNER L A V00 IXEYA FAULKNER 53164412279638000N 607003     10 04APR19 16:44</t>
  </si>
  <si>
    <t>EDWARD MOSELEY 500000000454257587 NAME TAGS COACHING 090128     10 04APR19 07:14</t>
  </si>
  <si>
    <t>LOYD 48 BELLE VUE</t>
  </si>
  <si>
    <t>BELDON SM&amp;GHM ISAAC BELDON COACH 605544408181105001 404759     10 01MAY19 18:18</t>
  </si>
  <si>
    <t>YOUNG WP HARRISON YOUNG RP4659982701320700 203964     10 01MAY19 11:27</t>
  </si>
  <si>
    <t>JONES L&amp;KA REUBEN JONES 2ND19 155424500222025001 401156     10 20MAY19 22:20</t>
  </si>
  <si>
    <t>JAMES CHRISTOPHER CHARLIE JAMES FP19140O16021460 070116     10 20MAY19 20:34</t>
  </si>
  <si>
    <t>CROZIER PJ&amp;CL ZAC/SOPHIA CROZIER 424571344091025001 404759     10 20MAY19 19:04</t>
  </si>
  <si>
    <t>ALICE BRUCE JOSHUA BRUCE 00153425632CCCGFBM 090129     10 20MAY19 17:53</t>
  </si>
  <si>
    <t>M DUNCAN OLIVIA DUNCAN 200000000467858362 110342     10 20MAY19 17:47</t>
  </si>
  <si>
    <t>LYNNE BETTERIDGE ISAAC BETTERIDGE POD4HJATMSYUTXJHLA 040004     10 20MAY19 13:52</t>
  </si>
  <si>
    <t>ARCHER VJ&amp;B JOE ARCHER 897370852431025001 404777     10 20MAY19 13:42</t>
  </si>
  <si>
    <t>LUCY EVANS F HATFIELD-EVANS 00151202632BBFLKMB 090128     10 20MAY19 12:54</t>
  </si>
  <si>
    <t>MITCHELL J JAKE MARSHALL 25112711830524000N 538133     10 20MAY19 11:27</t>
  </si>
  <si>
    <t>BERRY RN BERRY -BOYS 598391104570025001 404783     10 20MAY19 07:54</t>
  </si>
  <si>
    <t>BELDON SM&amp;GHM ISAAC BELDON COACH 531604653570025001 404759     10 20MAY19 07:53</t>
  </si>
  <si>
    <t>BAMFORD BARNABY BAMFORD OSCAR 413922147070025001 404758     10 20MAY19 07:07</t>
  </si>
  <si>
    <t>L COLEMAN ZARA COLEMAN 100000000467668633 300003     10 20MAY19 07:00</t>
  </si>
  <si>
    <t>JOSEPHINE LEWIS BARNEY PALMER 00151612632BBDMXNH 090126     10 21MAY19 21:07</t>
  </si>
  <si>
    <t>MALVERN YOUTH &amp; CO MYCT DIVIDED EVENT 000000000143781106 089299     10 21MAY19 16:30</t>
  </si>
  <si>
    <t>TURNBULL K &amp; T OLLIE TURNBULL 29212039291878000N 558136     10 22MAY19 21:20</t>
  </si>
  <si>
    <t>CATHERINE SMITH BARNEY RAFE SMITH 00153425632CCDBWPZ 090128     10 22MAY19 20:10</t>
  </si>
  <si>
    <t>P ROBERTS ROSIEROBERTS-JUN19 300000000473811093 309541     10 22MAY19 19:06</t>
  </si>
  <si>
    <t>ROCCA S/A DARCEY ROCCA 40072046471148000R 832845     10 22MAY19 07:20</t>
  </si>
  <si>
    <t>GIBBY HLHWDL&amp;HL JACOB GIBBY 740112805501325001 404759     10 23MAY19 10:55</t>
  </si>
  <si>
    <t>DUTTON DAVID LUCAS DUTTON HOODI FP19144O00411462 070116     10 24MAY19 21:13</t>
  </si>
  <si>
    <t>C THOMAS THOMAS HA 200000000469341613 110852     10 24MAY19 21:06</t>
  </si>
  <si>
    <t>MARTIN CT ALICE MARTIN 420552816211425001 404759     10 24MAY19 11:26</t>
  </si>
  <si>
    <t>ALLEN T+J PETER ALLEN- JUNIO RP4679964028637100 201335     10 28MAY19 22:51</t>
  </si>
  <si>
    <t>DAWKINS JW LAURIE DAWKINS 582873522012825001 404759     10 28MAY19 21:02</t>
  </si>
  <si>
    <t>A WARMINGTON BO HAINES 600000000471776491 309990     10 28MAY19 17:11</t>
  </si>
  <si>
    <t>HUME G+JJ PLB OWEN HUME RP4679963971433900 200253     10 28MAY19 12:37</t>
  </si>
  <si>
    <t>N BIRD FREYA/CHARLIE BIRD 100000000470275944 309541     10 28MAY19 10:35</t>
  </si>
  <si>
    <t>O CONNELL J FIN &amp; AVA TAME-MCS 354841613101825001 401100     10 28MAY19 10:13</t>
  </si>
  <si>
    <t>POOLE LE ABIGAIL PROSSER 38100044324710000N 538133     10 28MAY19 10:00</t>
  </si>
  <si>
    <t>LENCZY&amp;GRYZIA BORYS 807582611380825001 401508     10 28MAY19 08:31</t>
  </si>
  <si>
    <t>GURNSEY DAVID EDAN GURNSEY FP19147O02528980 070116     10 27MAY19 23:22</t>
  </si>
  <si>
    <t>AMY THORNBER TOBY THORNBER 00151075632BBGZCZH 090126     10 27MAY19 22:05</t>
  </si>
  <si>
    <t>DOCHERTY M&amp;S ERIN&amp;ALEX DOCHERTY 302501455502725001 403418     10 27MAY19 20:55</t>
  </si>
  <si>
    <t>BURROWS M H ERIKA BURROWS 686016239512625001 404717     10 26MAY19 21:59</t>
  </si>
  <si>
    <t>PALMER-JEFFERY JAMES PJ 44103004549974000N 560055     10 26MAY19 10:30</t>
  </si>
  <si>
    <t>YOUNG WP HARRISON YOUNG RP4659984796205100 203964     10 25MAY19 20:34</t>
  </si>
  <si>
    <t>KIRBY M A &amp; M A PIERS KIRBY 09201148089587000N 600127     10 25MAY19 20:11</t>
  </si>
  <si>
    <t>NIXON MJ&amp;LJ MATT NIXON FAMILY 410641403121925001 402820     10 29MAY19 12:13</t>
  </si>
  <si>
    <t>BUTLER SK LOCKELLIOT ROBERTS 365988259490925001 402029     10 29MAY19 09:49</t>
  </si>
  <si>
    <t>HARDING K SIM HARDING 04073453753119000N 558136     10 29MAY19 07:34</t>
  </si>
  <si>
    <t>MANNING J A DEXTER MANNING 932891934560925001 404717     10 29MAY19 06:54</t>
  </si>
  <si>
    <t>STEVENS G JOEROSIEIZ LEAVER 985145154200925001 404410     10 29MAY19 00:24</t>
  </si>
  <si>
    <t>D REID RAFFIE REID 300000000476441235 110145     10 30MAY19 15:36</t>
  </si>
  <si>
    <t>FAULKNER L A V00 OTTO FAULKNER 34163836269451000N 607003     10 02JUN19 16:38</t>
  </si>
  <si>
    <t>BRADLEY LUCKMAN J LUCKMAN 00151489632BBCZLSX 090127     10 02JUN19 10:04</t>
  </si>
  <si>
    <t>PALMER-JEFFERY JAMES PJ 45221420741685000N 560055     10 04JUN19 22:14</t>
  </si>
  <si>
    <t>HSBC 600000000476848776 COACHING 404321     10 11JUN19 07:04</t>
  </si>
  <si>
    <t>JUSTINE BROOKS 300000000480805938 COACHING PAYMENT 110869     10 11JUN19 07:01</t>
  </si>
  <si>
    <t>EDWARD MOSELEY 300000000480805555 COACHING 090128     10 11JUN19 06:59</t>
  </si>
  <si>
    <t>BEN DALE 200000000475489026 COACHING 110342     10 11JUN19 06:56</t>
  </si>
  <si>
    <t>DAVIES RH &amp; RC RE TOM AND ARTHUR 09185007663421000N 535041     10 12JUN19 18:50</t>
  </si>
  <si>
    <t>GIBBY HLHWDL&amp;HL SAMUEL GIBBY 660041903001407001 404759     10 04JUL19 10:03</t>
  </si>
  <si>
    <t>LOUIS BROOKS 500000000488278972 COACHING 209861     10 13JUL19 08:29</t>
  </si>
  <si>
    <t>GARETH RICHARDS 400000000493042235 COACHING 776851     10 13JUL19 08:23</t>
  </si>
  <si>
    <t>EDWARD MOSELEY 600000000488005054 COACHING 090128     10 13JUL19 08:21</t>
  </si>
  <si>
    <t>JAMES DICKENS 100000000486636514 COACHING 538133     10 13JUL19 08:20</t>
  </si>
  <si>
    <t>BEN DALE 200000000486642883 COACHING 110342     10 13JUL19 08:18</t>
  </si>
  <si>
    <t>JUSTINE BROOKS 500000000488277234 COACHING PAYMENT 110869     10 13JUL19 08:17</t>
  </si>
  <si>
    <t>HSBC 200000000486642517 COACHING 404321     10 13JUL19 08:15</t>
  </si>
  <si>
    <t>C.J.PILE 500000000489283768 COACHING 536147     10 16JUL19 17:01</t>
  </si>
  <si>
    <t>ROCCA S/A DARCEY ROCCA 13233315047576000R 832845     10 14AUG19 23:33</t>
  </si>
  <si>
    <t>BAMFORD BARNABY BAMFORD JIMMY 588230714522418001 404758     10 14AUG19 22:54</t>
  </si>
  <si>
    <t>BAMFORD BARNABY BAMFORD OSCAR 561320443522418001 404758     10 14AUG19 22:53</t>
  </si>
  <si>
    <t>BERRY RN BERRY -BOYS 502567622122418001 404783     10 14AUG19 22:12</t>
  </si>
  <si>
    <t>HUME G+JJ PLB OWEN HUME RP4679962034188700 200253     10 14AUG19 22:11</t>
  </si>
  <si>
    <t>AMY THORNBER TOBY THORNBER 00151075632BBHGJGF 090126     10 14AUG19 22:08</t>
  </si>
  <si>
    <t>DAVIES RH &amp; RC RE TOM AND ARTHUR 20113816579977000N 535041     10 15AUG19 11:38</t>
  </si>
  <si>
    <t>POOLE LE ABIGAIL PROSSER 01113711268356000N 538133     10 15AUG19 11:37</t>
  </si>
  <si>
    <t>M DUNCAN OLIVIA DUNCAN 600000000499241336 110342     10 15AUG19 10:32</t>
  </si>
  <si>
    <t>L COLEMAN ZARA COLEMAN 100000000497864380 300003     10 15AUG19 10:13</t>
  </si>
  <si>
    <t>KIRBY M A &amp; M A PIERS KIRBY 49091143316532000N 600127     10 15AUG19 09:11</t>
  </si>
  <si>
    <t>DUTTON DAVID LUCAS DUTTON HOODI FP19227O06358463 070116     10 15AUG19 09:03</t>
  </si>
  <si>
    <t>RICKARD KJ OLIVER RICKARD RP4659982324433800 209861     10 15AUG19 08:56</t>
  </si>
  <si>
    <t>ARCHER VJ&amp;B JOE ARCHER 684647447570518001 404777     10 15AUG19 07:57</t>
  </si>
  <si>
    <t>GIBBY HLHWDL&amp;HL SAMUEL GIBBY 762336811070518001 404759     10 15AUG19 07:01</t>
  </si>
  <si>
    <t>GIBBY HLHWDL&amp;HL JACOB GIBBY 031099750070518001 404759     10 15AUG19 07:00</t>
  </si>
  <si>
    <t>JOSEPHINE LEWIS BARNEY PALMER 00151612632BBDQMRC 090126     10 16AUG19 15:06</t>
  </si>
  <si>
    <t>GARETH RICHARDS 400000000505115131 COACHING 401100     10 17AUG19 19:05</t>
  </si>
  <si>
    <t>BURROWS M H ERIKA BURROWS 896821113061718001 404717     10 17AUG19 16:03</t>
  </si>
  <si>
    <t>GURNSEY DAVID EDAN GURNSEY FP19232O11595338 070116     10 20AUG19 18:17</t>
  </si>
  <si>
    <t>MARTIN CT ALICE MARTIN 351832329001028001 404759     10 20AUG19 10:09</t>
  </si>
  <si>
    <t>P ROBERTS ROSIEROBERTS-SEP19 600000000500724634 309541     10 20AUG19 07:46</t>
  </si>
  <si>
    <t>ALLEN T+J PETER ALLEN- JUNIO RP4679962859235800 201335     10 22AUG19 21:58</t>
  </si>
  <si>
    <t>CATHERINE SMITH B AND R SMITH 00153425632CFGKLVG 090128     10 27AUG19 21:30</t>
  </si>
  <si>
    <t>MITCHELL J JAKE MARSHALL 26140253125660000N 538133     10 25AUG19 14:02</t>
  </si>
  <si>
    <t>A WARMINGTON BO HAINES 300000000507705510 309990     10 29AUG19 12:35</t>
  </si>
  <si>
    <t>STEVENS G ROSIEIZ LEAVER 790737924390928001 404410     10 29AUG19 09:34</t>
  </si>
  <si>
    <t>LENCZY&amp;GRYZIA BORYS 960709220070928001 401508     10 29AUG19 07:00</t>
  </si>
  <si>
    <t>WILLIAMS GRT+DC TOM WILLIAMS RP4679963651116200 209091     10 30AUG19 08:58</t>
  </si>
  <si>
    <t>PALMER-JEFFERY JAMES PJ 30134301405901000N 560055     10 02SEP19 13:43</t>
  </si>
  <si>
    <t>DAWKINS JW LAURIE DAWKINS 161746253401109001 404759     10 01SEP19 10:43</t>
  </si>
  <si>
    <t>LYNNE BETTERIDGE ISAAC BETTERIDGE P83NVFNAN77L09NLX0 040004     10 31AUG19 08:10</t>
  </si>
  <si>
    <t>O CONNELL J FIN &amp; AVA TAME-MCS 494881313571309001 401100     10 03SEP19 17:53</t>
  </si>
  <si>
    <t>P ROBERTS LUKE-ROBERTS-SEP19 100000000504829833 309541     10 03SEP19 14:48</t>
  </si>
  <si>
    <t>BELDON SM&amp;GHM ISAAC BELDON COACH 156245733380409001 404759     10 04SEP19 08:33</t>
  </si>
  <si>
    <t>HARDING K SIM HARDING 54075611364565000N 558136     10 04SEP19 07:56</t>
  </si>
  <si>
    <t>JAMES CHRISTOPHER CHARLIE JAMES FP19248O09491566 070116     10 05SEP19 07:20</t>
  </si>
  <si>
    <t>BRADLEY LUCKMAN J LUCKMAN 00151489632BBDCXRD 090127     10 09SEP19 11:47</t>
  </si>
  <si>
    <t>SARAH PRITCHARD 300000000511556750 COACHING 090128     10 07SEP19 17:52</t>
  </si>
  <si>
    <t>LOUIS BROOKS 300000000515275676 BC MEMBERSHIP 209861     10 19SEP19 17:06</t>
  </si>
  <si>
    <t>RICHARD BRYANT 300000000518503435 BC &amp; MCS MEMBERSHI 404758     10 28SEP19 13:07</t>
  </si>
  <si>
    <t>LOUIS BROOKS 600000000517117142 RACING ITALY 209861     10 03OCT19 17:52</t>
  </si>
  <si>
    <t>BEN DALE 400000000522175768 BIKE REPAIR 110342     10 03OCT19 17:49</t>
  </si>
  <si>
    <t>EDWARD MOSELEY 100000000519886663 GAZEBO 090128     10 16OCT19 08:25</t>
  </si>
  <si>
    <t>MALVERN YOUTH &amp; CO 400000000528885753 ROOM BOOKINGS 089299     10 24OCT19 09:38</t>
  </si>
  <si>
    <t>JUSTIN DAWKINS 200000000528294937 MTB RIDE LEADER 040004     10 07NOV19 14:56</t>
  </si>
  <si>
    <t>JAMES RICHARDS 200000000529019810 COACHING 403109     10 09NOV19 13:32</t>
  </si>
  <si>
    <t>GARETH RICHARDS 100000000529013764 COACHING 776851     10 09NOV19 13:29</t>
  </si>
  <si>
    <t>HSBC 300000000534270167 COACHING 404321     10 09NOV19 13:24</t>
  </si>
  <si>
    <t>SARAH PRITCHARD 600000000530371595 COACHING 090128     10 09NOV19 13:22</t>
  </si>
  <si>
    <t>LOUIS BROOKS 300000000534268711 COACHING 209861     10 09NOV19 13:19</t>
  </si>
  <si>
    <t>JAMES DICKENS 300000000534268187 COACHING 538133     10 09NOV19 13:17</t>
  </si>
  <si>
    <t>EDWARD MOSELEY 100000000529009694 COACHING 090128     10 09NOV19 13:15</t>
  </si>
  <si>
    <t>BEN DALE 600000000530368778 COACHING 110342     10 09NOV19 13:12</t>
  </si>
  <si>
    <t>JAMES DICKENS 100000000529929364 MCS COACHING 090129     10 12NOV19 13:29</t>
  </si>
  <si>
    <t>Gazebo</t>
  </si>
  <si>
    <t>Sponsorship</t>
  </si>
  <si>
    <t>Financial Statement 2019</t>
  </si>
  <si>
    <t>Opening bank balance 06/09/18</t>
  </si>
  <si>
    <t xml:space="preserve">Sum of Debit </t>
  </si>
  <si>
    <t xml:space="preserve">Sum of Credit </t>
  </si>
  <si>
    <t>Rider sponsorship</t>
  </si>
  <si>
    <t>Other</t>
  </si>
  <si>
    <t>Jumble sale</t>
  </si>
  <si>
    <t>Jumble</t>
  </si>
  <si>
    <t>Huw Williams photo for Gazette</t>
  </si>
  <si>
    <t>AGM food, flowers etc</t>
  </si>
  <si>
    <t>Coaching other</t>
  </si>
  <si>
    <t>Malv college venue</t>
  </si>
  <si>
    <t>Matt Nixon leader assessment</t>
  </si>
  <si>
    <t>cash for expert riders</t>
  </si>
  <si>
    <t>Red penguin hoodies</t>
  </si>
  <si>
    <t>food AGM</t>
  </si>
  <si>
    <t>AGM hall hire reugby club</t>
  </si>
  <si>
    <t>Ride for Charlie from AGM</t>
  </si>
  <si>
    <t>Xmas ride</t>
  </si>
  <si>
    <t>food H2O and Brewers</t>
  </si>
  <si>
    <t>zip loc bags for coaching</t>
  </si>
  <si>
    <t>helpers/ experts</t>
  </si>
  <si>
    <t>Matt DBS + cable ties</t>
  </si>
  <si>
    <t>experts</t>
  </si>
  <si>
    <t>Air ambulance from table sale</t>
  </si>
  <si>
    <t>agm ride for charlie</t>
  </si>
  <si>
    <t>Turbos</t>
  </si>
  <si>
    <t>Table top sale</t>
  </si>
  <si>
    <t>Clothing</t>
  </si>
  <si>
    <t>Coaches and helpers</t>
  </si>
  <si>
    <t>Bank balance 09/11/19</t>
  </si>
  <si>
    <t>Expenses</t>
  </si>
  <si>
    <t>Other event</t>
  </si>
  <si>
    <t>Closing bank balance</t>
  </si>
  <si>
    <t>Total Expenses</t>
  </si>
  <si>
    <t>Membership reimbursed</t>
  </si>
  <si>
    <t>Accounts to</t>
  </si>
  <si>
    <t xml:space="preserve">MCS accounts for AGM </t>
  </si>
  <si>
    <t>LIAM KILLEEN 500000000531871754 COACHING 090126     10 13NOV19 12:52</t>
  </si>
  <si>
    <t>MATT NIXON 300000000535883681 COACHING 402820     10 14NOV19 17:13</t>
  </si>
  <si>
    <t>SAMANTHA J HARRISO 600000000532727674 NEW KIT DESIGN 090127     10 16NOV19 14:08</t>
  </si>
  <si>
    <t>DOUGLAS RIDLEY 400000000538904537 REFUND MEMBERSHIP 404717     10 20NOV19 06:42</t>
  </si>
  <si>
    <t>WELLAND HALL 400000000544166726 RELIABILITY RIDES 309541     10 02DEC19 12:50</t>
  </si>
  <si>
    <t>RANSFORD M ACTIVITY RANSFORD 55014805289226000N 536147     30 02DEC19 03:53</t>
  </si>
  <si>
    <t>DAVID MILLARD 300000000545153529 WEB RENEWAL 070436     10 08DEC19 08:50</t>
  </si>
  <si>
    <t>ALISTAIR HOWIE 500000000544419835 AFFILIATION 309050     10 16DEC19 13:02</t>
  </si>
  <si>
    <t>DAVID MILLARD 100000000542161712 GODADDY 070436     10 14DEC19 13:49</t>
  </si>
  <si>
    <t>MATT NIXON 300000000556214769 AFFILIATION 402820     10 08JAN20 12:55</t>
  </si>
  <si>
    <t>CYCLING UK 300000000566258554 90169826 CYCLINGUK 162030     10 04FEB20 06:44</t>
  </si>
  <si>
    <t>EDWARD MOSELEY 200000000563580625 BC MEMBERSHIP 090128     10 11FEB20 20:22</t>
  </si>
  <si>
    <t>STEPHEN FAHEY 600000000565631065 1ST AID COURSE 090127     10 13FEB20 21:10</t>
  </si>
  <si>
    <t>PAYPAL CODE 9125 PAYPAL CODE 9125 PPRD10000000008VGF 235262     10 17FEB20 11:47</t>
  </si>
  <si>
    <t>JUSTIN DAWKIN 500000000569828544 WORDPRESS UPGRADE 404759     10 25FEB20 12:14</t>
  </si>
  <si>
    <t>JUSTIN DAWKIN 500000000570481659 COACHING COURSE 404759     10 27FEB20 06:45</t>
  </si>
  <si>
    <t>D.GURNSEY 100000000573671181 COACHING COURSE 070116     10 08MAR20 20:42</t>
  </si>
  <si>
    <t>DAVID MILLARD 500000000586995077 GODADDY 070436     10 09APR20 21:00</t>
  </si>
  <si>
    <t>DAVID MILLARD 500000000601383479 ZOHO CORP. B.V 070436     10 20MAY20 13:50</t>
  </si>
  <si>
    <t>SAMANTHA J HARRISO 400000000649007485 NEW KIT DESIGN 090127     10 01SEP20 18:23</t>
  </si>
  <si>
    <t>DAVID MILLARD 300000000665168218 DOMAIN NAME 070436     10 12OCT20 18:23</t>
  </si>
  <si>
    <t>RICHARD BRYANT 500000000661046394 B/C MEMBERSHIP 404758     10 10OCT20 19:42</t>
  </si>
  <si>
    <t>EDWARD MOSELEY 400000000668281533 FACE SHIELDS 090128     10 17OCT20 09:27</t>
  </si>
  <si>
    <t>ROBERT BERRY 500000000667629292 RAMPS/JUMPS 404783     10 27OCT20 12:15</t>
  </si>
  <si>
    <t>EDWARD MOSELEY 200000000670029845 PAYPAL 090128     10 04NOV20 20:01</t>
  </si>
  <si>
    <t>DD</t>
  </si>
  <si>
    <t>PAYPAL PAYMENT 4FW2222ACLSJG</t>
  </si>
  <si>
    <t>MATT NIXON 400000000687930587 AFFILIATION 402820     10 30NOV20 21:30</t>
  </si>
  <si>
    <t>RANSFORD M ACTIVITY RANSFORD 21024208680394000N 536147     30 01DEC20 04:11</t>
  </si>
  <si>
    <t>DAVID MILLARD 400000000693572274 GO DADDY 070436     10 12DEC20 13:35</t>
  </si>
  <si>
    <t>EDWARD MOSELEY 400000000704967863 BC MEMBERSHIP 090128     10 08JAN21 12:33</t>
  </si>
  <si>
    <t>JUSTIN DAWKINS 500000000706997284 WORDPRESS 040004     10 26JAN21 08:40</t>
  </si>
  <si>
    <t>kit design</t>
  </si>
  <si>
    <t>1st aid stuff</t>
  </si>
  <si>
    <t>Jumps</t>
  </si>
  <si>
    <t>Paypal float</t>
  </si>
  <si>
    <t>Clothing design</t>
  </si>
  <si>
    <t>2xL1 + 1st aid</t>
  </si>
  <si>
    <t>3xBC + Cycling UK</t>
  </si>
  <si>
    <t>Portable bike jumps</t>
  </si>
  <si>
    <t>Bank balance 31/12/20</t>
  </si>
  <si>
    <t>TOTALS</t>
  </si>
  <si>
    <t>Reimbursed coaches membership</t>
  </si>
  <si>
    <t>Butties and chips</t>
  </si>
  <si>
    <t>Equipment</t>
  </si>
  <si>
    <t>Poss affiliation return?</t>
  </si>
  <si>
    <t>DAVID MILLARD 300000000721155455 ZOHO 070436     10 19FEB21 12:29</t>
  </si>
  <si>
    <t>BORDERLANDS OUTDOO 500000000731634127 FIRST AID COURSE 089250     10 22MAR21 14:46</t>
  </si>
  <si>
    <t>WEST MALVERN CLUB 200000000730520129 FIRST AID COURSE 040605     10 24MAR21 18:14</t>
  </si>
  <si>
    <t>RICHARDS JA FIRST AID 100172628290523001 403109     10 25MAR21 09:28</t>
  </si>
  <si>
    <t>BORDERLANDS OUTDOO 100000000733630557 FIRST AID COURSE 089250     10 30MAR21 08:30</t>
  </si>
  <si>
    <t>MATT NIXON 200000000737721999 AFFILIATION 402820     10 08APR21 11:38</t>
  </si>
  <si>
    <t>C CURTIS MEMBERSHIP 100000000740006588 309541     10 12APR21 14:51</t>
  </si>
  <si>
    <t>SARAH PRITCHARD 400000000746092179 SAFEGUARDING 090128     10 12APR21 07:14</t>
  </si>
  <si>
    <t>DAVID MILLARD 200000000738835415 DOMAIN NAME 070436     10 10APR21 17:38</t>
  </si>
  <si>
    <t>C ROBERTS ELLIOT 500000000744861275 300006     10 20APR21 10:37</t>
  </si>
  <si>
    <t>JUSTIN DAWKINS DAWKINS FAMILY MEM PY3H89YQLHLWPMI0UQ 040004     10 28APR21 17:02</t>
  </si>
  <si>
    <t>R GREENING GREENING KIT 400000000757447706 309187     10 05MAY21 21:43</t>
  </si>
  <si>
    <t>G BROWNING G BROWNING - KIT 600000000752450443 309541     10 05MAY21 21:04</t>
  </si>
  <si>
    <t>WALTERS J&amp;K KIT- KELLY W 638436854302505001 401013     10 05MAY21 20:34</t>
  </si>
  <si>
    <t>NEIL MUNDAY NEIL MUNDAY KIT 210505200531045363 309193     10 05MAY21 20:05</t>
  </si>
  <si>
    <t>J PARKES PARKES KIT 100000000751069004 309541     10 05MAY21 18:07</t>
  </si>
  <si>
    <t>N RIGBY-HOWARD KIT 400000000757144778 309541     10 05MAY21 10:22</t>
  </si>
  <si>
    <t>L HALL LAWRENCE HALL-KIT 500000000752346984 772737     10 05MAY21 08:34</t>
  </si>
  <si>
    <t>SCIMITAR SPORTS UK 200000000750342845 KIT ORDER MCS 404717     10 05MAY21 08:26</t>
  </si>
  <si>
    <t>MARTHA WORTHINGTON KIT BOYS JERSEY 00151489632BBDXHBN 090127     10 05MAY21 06:27</t>
  </si>
  <si>
    <t>BELLE VUE TERR MAL 9541</t>
  </si>
  <si>
    <t>PAYPAL PPWDL4FW222222KMX8 PPWD100000000066S3 235262     10 07MAY21 18:24</t>
  </si>
  <si>
    <t>RANSFORD M MARK RANSFORD KIT 37170541771967000N 536147     10 07MAY21 17:05</t>
  </si>
  <si>
    <t>B DALE BEN DALE SHORTS 600000000753355045 110342     10 07MAY21 15:39</t>
  </si>
  <si>
    <t>BRADLEY LUCKMAN J LUCKMAN 00151489632BBDXJGQ 090127     10 07MAY21 08:22</t>
  </si>
  <si>
    <t>CHARLES L KIT 837580240560705001 401535     10 07MAY21 06:50</t>
  </si>
  <si>
    <t>BEN DALE 400000000759344793 BC COACHING 110342     10 10MAY21 08:04</t>
  </si>
  <si>
    <t>J MABEY MEGAN MABEY 200000000752007618 309541     10 08MAY21 16:26</t>
  </si>
  <si>
    <t>L DALLEY LEZLEED CLUB KIT. 200000000751905820 309414     10 08MAY21 12:19</t>
  </si>
  <si>
    <t>J TAYLOR JASON TAYLOR  KIT 300000000757152123 309990     10 08MAY21 06:54</t>
  </si>
  <si>
    <t>M WEBB MARK WEBB KIT 600000000754797793 309990     10 11MAY21 07:33</t>
  </si>
  <si>
    <t>JAMES DICKENS JAMES DICKENS 00151489632BBDXPMT 090129     10 16MAY21 22:03</t>
  </si>
  <si>
    <t>NIXON MJ&amp;LJ KIT MATT NIXON 230732531202615001 402820     10 16MAY21 20:21</t>
  </si>
  <si>
    <t>DAVID MILLARD 300000000761608108 GODADDY MCS EMAIL 070436     10 18MAY21 18:25</t>
  </si>
  <si>
    <t>BERRY RN BERRY KIT 497092821300025001 404783     10 20MAY21 00:31</t>
  </si>
  <si>
    <t>VICKI BRISTOW 200000000762178156 COACHING 404321     10 31MAY21 17:52</t>
  </si>
  <si>
    <t>LOUIS BROOKS 100000000762636438 COACHING 209861     10 31MAY21 17:42</t>
  </si>
  <si>
    <t>JUSTINE BROOKS 600000000763944123 COACHING PAYMENT 110869     10 31MAY21 17:35</t>
  </si>
  <si>
    <t>JESSICA RHODES-JON 100000000761969082 REGISTERING CTT 542147     10 29MAY21 15:13</t>
  </si>
  <si>
    <t>EDWARD MOSELEY MEMBERSHIP-MOSELEY 00153425632DCFZQGN 090128     10 02JUN21 21:40</t>
  </si>
  <si>
    <t>JUSTIN DAWKINS DAWKINS JERSEYS PDAR6LPGZ5W38KFE5B 040004     10 02JUN21 16:58</t>
  </si>
  <si>
    <t>BERRY RN BERRY FAMILY MEMBE 809458837431206001 404783     10 02JUN21 13:47</t>
  </si>
  <si>
    <t>HAY WILLIAM W HAY MEMBERSHIP FP21153O09243795 070806     10 02JUN21 13:21</t>
  </si>
  <si>
    <t>B DISLEY XDISLEY MEMBERSHIP 100000000763980558 309197     10 02JUN21 12:44</t>
  </si>
  <si>
    <t>RIDLEY D D RIDLEY MEMBER 349146818270306001 404717     10 03JUN21 07:28</t>
  </si>
  <si>
    <t>ROCCA S/A SROCCA: MEMBERSHIP 28084522330106000R 832845     10 04JUN21 08:45</t>
  </si>
  <si>
    <t>JAMES DICKENS JAMES DICKENS 00151489632BBDYHRD 090129     10 07JUN21 18:29</t>
  </si>
  <si>
    <t>S CREBER SCREBERMEMBERSHIP 500000000767431572 309136     10 06JUN21 19:51</t>
  </si>
  <si>
    <t>MICHAEL TIBBITS M.TIBBITS MEMSHIP 210606175636480366 776806     10 06JUN21 17:56</t>
  </si>
  <si>
    <t>JAMES DICKENS 100000000766568733 SAFEGUARDING 090129     10 08JUN21 07:42</t>
  </si>
  <si>
    <t>ALISTAIR HOWIE A HOWIE MEMBERSHIP 210609210209533897 309050     10 09JUN21 21:02</t>
  </si>
  <si>
    <t>WILLIAMS N &amp; M INARA WILLIAMS 29115925005292000N 538133     10 14JUN21 11:59</t>
  </si>
  <si>
    <t>JONATHAN WHITE JON WHITE MEMBER 210614073914988326 776851     10 14JUN21 07:39</t>
  </si>
  <si>
    <t>GARY SMITH GARY SMITH MEMBERS 00153425632DCPHJJM 090128     10 12JUN21 09:20</t>
  </si>
  <si>
    <t>JOBLING KT&amp;CI C.JOBLINGMEMBERSHI 505473353512516001 404787     10 15JUN21 21:53</t>
  </si>
  <si>
    <t>PAYPAL PPWDL4FW22223338AQ PPWD100000000AB91N 235262     10 15JUN21 13:23</t>
  </si>
  <si>
    <t>JAMES DICKENS JAMES DICKENS 00151489632BBDYQSH 090129     10 20JUN21 09:43</t>
  </si>
  <si>
    <t>A.J. THORNBER 300000000778235835 COACHING COURSE 536130     10 23JUN21 18:19</t>
  </si>
  <si>
    <t>KENT MARTIN LUCAS KENT KIT FP21175O01172075 070246     10 24JUN21 18:16</t>
  </si>
  <si>
    <t>FISHLOCK N &amp; S FISHLOCK MEMBERSHI 55182541857849000N 603030     10 28JUN21 18:25</t>
  </si>
  <si>
    <t>A CAWTHRAY KIT ANDY CAWTHRAY 600000000776480697 110342     10 27JUN21 16:22</t>
  </si>
  <si>
    <t>THOMAS MICHAEL MIKE THOMAS MEMBER FP21178O05524910 070116     10 27JUN21 12:26</t>
  </si>
  <si>
    <t>JAMES C N CJAMES: MEMBERSHIP 32112825443762000N 600516     10 26JUN21 11:28</t>
  </si>
  <si>
    <t>FOSTER BA FOSTER MEMBERSHIP RP4659984151619100 203964     10 30JUN21 10:56</t>
  </si>
  <si>
    <t>WILKS JD JON WILKS MEMBERSH RP4659987020349300 209861     10 27JUL21 11:57</t>
  </si>
  <si>
    <t>VICKI BRISTOW 300000000804290645 COACHING 404321     10 17AUG21 15:51</t>
  </si>
  <si>
    <t>JUSTINE BROOKS 100000000799406372 COACHING PAYMENT 110869     10 17AUG21 15:47</t>
  </si>
  <si>
    <t>DAY-THOMPSON T M TIMDT KIT 42220422017745000N 560061     10 23SEP21 22:04</t>
  </si>
  <si>
    <t>PAYPAL PPWDL4FW2222347P42 PPWD100000000AO200 235262     10 27SEP21 17:11</t>
  </si>
  <si>
    <t>EDWARD MOSELEY 400000000831724577 CHIPS COACHING 090128     10 08OCT21 17:28</t>
  </si>
  <si>
    <t>MATT NIXON 100000000827598228 AFFILIATION 402820     10 18OCT21 07:48</t>
  </si>
  <si>
    <t>COOPER-NEW SL BEN NEW RP4659986966404800 204451     10 26OCT21 16:49</t>
  </si>
  <si>
    <t>MR E J HOGAN KIT - EDD HOGAN 000000000215918014 089300     10 12NOV21 12:25</t>
  </si>
  <si>
    <t>RANSFORD M ACTIVITY RANSFORD 14024407894175000N 536147     30 01DEC21 04:04</t>
  </si>
  <si>
    <t>DAVID MILLARD 200000000854934300 GODADDY  DOMAIN NA 070436     10 12DEC21 17:43</t>
  </si>
  <si>
    <t>POOLBROOK VILLAGE 500000000859629057 HIRE HALL 403109     10 14DEC21 09:33</t>
  </si>
  <si>
    <t>JESSICA RHODES-JON 200000000861948956 SCREENSHOTS 542147     10 27DEC21 11:28</t>
  </si>
  <si>
    <t>Bank balance 31/12/2020</t>
  </si>
  <si>
    <t>Coaching chips</t>
  </si>
  <si>
    <t>Club Affiliation</t>
  </si>
  <si>
    <t>Bank balance 31/12/21</t>
  </si>
  <si>
    <t>1st Aid</t>
  </si>
  <si>
    <t>Other Coaching costs</t>
  </si>
  <si>
    <t>1xL1</t>
  </si>
  <si>
    <t>Borderlands various</t>
  </si>
  <si>
    <t>Sagfeguarding + membership reimbursed</t>
  </si>
  <si>
    <t>BC + CTT</t>
  </si>
  <si>
    <t>Training &amp; 1st Aid</t>
  </si>
  <si>
    <t>Cash</t>
  </si>
  <si>
    <t>Income</t>
  </si>
  <si>
    <t>Total Income</t>
  </si>
  <si>
    <t>Profit/ loss</t>
  </si>
  <si>
    <t xml:space="preserve">Financial Statement </t>
  </si>
  <si>
    <t>JUSTIN DAWKINS 200000000873752021 WORDPRESS 040004     10 22JAN22 08:26</t>
  </si>
  <si>
    <t>EDWARD MOSELEY 400000000883805612 BC MEMBERSHIP LIC 090128     10 25JAN22 12:19</t>
  </si>
  <si>
    <t>POOLBROOK VILLAGE 100000000882734652 HIRE HALL 403109     10 07FEB22 07:32</t>
  </si>
  <si>
    <t>JESSICA RHODES-JON 200000000882846635 TIME TRIAL KIT 542147     10 08FEB22 18:24</t>
  </si>
  <si>
    <t>ROBERT BERRY 100000000891753311 DBS 404783     10 26FEB22 12:44</t>
  </si>
  <si>
    <t>BEN DALE 500000000900169888 FIRST AID COURSE 110342     10 07MAR22 08:05</t>
  </si>
  <si>
    <t>C CURTIS MEMBERSHIP 200000000895825662 309541     10 06MAR22 12:32</t>
  </si>
  <si>
    <t>STEVE FAHEY 500000000902745395 POSTAGE KIT SAMPLE 090127     10 12MAR22 12:58</t>
  </si>
  <si>
    <t>HAY WILLIAM W HAY MEMBERSHIP FP22081O09068247 070806     10 22MAR22 20:19</t>
  </si>
  <si>
    <t>RIDLEY D&amp;AC MEMBERSHIP 22/23 280780552570223001 404717     10 22MAR22 07:52</t>
  </si>
  <si>
    <t>JONES STUART MEMBERSHIP SJONES FP22087O19560384 070116     10 28MAR22 21:05</t>
  </si>
  <si>
    <t>PAYPAL PPWDL4FW2222325RJA PPWD100000000A0WLG 235262     10 01APR22 14:59</t>
  </si>
  <si>
    <t>SANDERS PJ PHILL SANDERS 08090252130166000N 558136     10 02APR22 09:02</t>
  </si>
  <si>
    <t>DAVID MILLARD 600000000917423637 GODADDY  DOMAIN NA 070436     10 10APR22 18:09</t>
  </si>
  <si>
    <t>HALL D LUKE HALL 422490140560714001 401100     10 17APR22 06:50</t>
  </si>
  <si>
    <t>POOLBROOK VILLAGE 300000000927880689 HIRE HALL 403109     10 25APR22 12:46</t>
  </si>
  <si>
    <t>EDWARD MOSELEY 500000000923904173 1ST AID COURSE 090128     10 24APR22 07:08</t>
  </si>
  <si>
    <t>MANNING VICTORIA ELEANOR GENT FP22116O06096408 070116     10 26APR22 08:17</t>
  </si>
  <si>
    <t>CROPPER AM SHIRT BREN CROPPER 360415620581034001 404787     10 30APR22 18:50</t>
  </si>
  <si>
    <t>FOSTER BA FOSTER MEMBERSHIP RP4659988936306300 203964     10 08MAY22 20:29</t>
  </si>
  <si>
    <t>RICHARDSON L APO SAM RICHARDSON RP4659989251807200 202741     10 11MAY22 17:54</t>
  </si>
  <si>
    <t>SCIMITAR SPORTS UK 300000000937895550 KIT 404717     10 13MAY22 12:45</t>
  </si>
  <si>
    <t>MIKE TIBBITS 500000000934326367 LIGHTS 541053     10 13MAY22 06:18</t>
  </si>
  <si>
    <t>DAVID MILLARD 400000000941097172 ZOHO WORKPLACE 070436     10 17MAY22 13:11</t>
  </si>
  <si>
    <t>MANNING VICTORIA ELEANOR GENT FP22164O09691022 070116     10 13JUN22 19:55</t>
  </si>
  <si>
    <t>POOLBROOK VILLAGE 500000000950578087 HIRE HALL 403109     10 14JUN22 08:18</t>
  </si>
  <si>
    <t>MATT NIXON 100000000956032675 BC MEMBERSHIP 402820     10 30JUN22 21:29</t>
  </si>
  <si>
    <t>EDWARD MOSELEY 500000000961735509 CHILD PROTECTION 090128     10 04JUL22 17:50</t>
  </si>
  <si>
    <t>PAYPAL PPWDL4FW222222NDW8 PPWD100000000075J7 235262     10 06JUL22 09:31</t>
  </si>
  <si>
    <t>MARTHA WORTHINGTON KIT JONAH W 00151489632BBFNSMR 090127     10 12JUL22 22:13</t>
  </si>
  <si>
    <t>B DALE BEN DALE MTB JERSE 600000000965691783 110342     10 13JUL22 13:21</t>
  </si>
  <si>
    <t>EDWARD MOSELEY COACHING SAM RICHA 00153425632DXZBLDV 090128     10 13JUL22 11:57</t>
  </si>
  <si>
    <t>HAY WILLIAM W HAY MTB JERSEY FP22195O02015841 070806     10 14JUL22 17:37</t>
  </si>
  <si>
    <t>BOND M P MTB JERSEY. M BOND 016762844412617001 403109     10 16JUL22 21:44</t>
  </si>
  <si>
    <t>TANNER KMIKMAJ&amp;K TANNER MTB JERSEY 165059208371617001 404775     10 16JUL22 17:38</t>
  </si>
  <si>
    <t>TIBBITS M C E CD TIBBITS MTB JERSEY 10132021731300000N 541053     10 16JUL22 13:20</t>
  </si>
  <si>
    <t>EDWARD MOSELEY 300000000973061914 ICE CREAM COACHING 090128     10 21JUL22 07:48</t>
  </si>
  <si>
    <t>SLINGER C W CHRISSLINGERMTBJRS RP4659988264017300 209861     10 28JUL22 13:47</t>
  </si>
  <si>
    <t>AMY THORNBER MTB JERSEY 00151075632BBMGBPV 090126     10 30JUL22 20:57</t>
  </si>
  <si>
    <t>JESSICA RHODES-JON 200000000975581903 HAMPER 542147     10 08AUG22 07:52</t>
  </si>
  <si>
    <t>DAVID MILLARD 200000000989268117 UP GRADE E MAIL A/ 070436     10 03SEP22 16:32</t>
  </si>
  <si>
    <t>GARY VALANCE 200000000990942304 COACHING 309332     10 07SEP22 07:33</t>
  </si>
  <si>
    <t>JESSICA RHODES-JON 500000000997228117 MUGS 542147     10 12SEP22 07:48</t>
  </si>
  <si>
    <t>JESSICA RHODES-JON 300000001000124882 MUGS 542147     10 11SEP22 08:11</t>
  </si>
  <si>
    <t>KALAS WEAR LTD. 300000001001266264 KIT DESIGN 309828     10 13SEP22 16:21</t>
  </si>
  <si>
    <t>MATT NIXON 200000000996572645 CARDS 402820     10 19SEP22 08:26</t>
  </si>
  <si>
    <t>EDWARD MOSELEY COACHING OWEN HUME 00153425632FCJGMRB 090128     10 21SEP22 23:04</t>
  </si>
  <si>
    <t>JUSTIN DAWKINS 500000001002199212 HELPERS COACHING 040004     10 22SEP22 17:29</t>
  </si>
  <si>
    <t>PAYPAL PPWDL4FW2222427Y3Y PPWD100000000K19UN 235262     10 23SEP22 16:36</t>
  </si>
  <si>
    <t>DAVID MILLARD 600000001004257111 MCS SOCIAL 070436     10 27SEP22 07:37</t>
  </si>
  <si>
    <t>MILLARD DAVID CLUB KIT FP22274O16347453 070436     10 01OCT22 18:16</t>
  </si>
  <si>
    <t>HUGH WARWICK 300000001014150359 COACHING COURSE 404505     10 07OCT22 08:24</t>
  </si>
  <si>
    <t>MATT NIXON 400000001027872386 AFFILIATION BC 402820     10 31OCT22 07:59</t>
  </si>
  <si>
    <t>HILL JAMES MTB JERSEY FP22315O08318565 070436     10 11NOV22 12:22</t>
  </si>
  <si>
    <t>JESSICA RHODES-JON 600000001037301540 CCT AFFILIATION 542147     10 26NOV22 09:18</t>
  </si>
  <si>
    <t>RANSFORD M ACTIVITY RANSFORD 62024220964109000N 536147     30 01DEC22 04:01</t>
  </si>
  <si>
    <t>DAVID MILLARD 600000001047201236 MCS  WEB SITE 070436     10 13DEC22 06:56</t>
  </si>
  <si>
    <t>Group</t>
  </si>
  <si>
    <t>TBC</t>
  </si>
  <si>
    <t>Venue hire</t>
  </si>
  <si>
    <t>Clothing costs</t>
  </si>
  <si>
    <t>Other coaching costs</t>
  </si>
  <si>
    <t>Paying in 500270</t>
  </si>
  <si>
    <t>Paying in 500271</t>
  </si>
  <si>
    <t>Chq 485</t>
  </si>
  <si>
    <t>DAVID MILLARD  MCS SOCIAL     10 27SEP22 07:37</t>
  </si>
  <si>
    <t>Item</t>
  </si>
  <si>
    <t>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</si>
</sst>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8">
    <xf numFmtId="0" fontId="0" fillId="0" borderId="0" xfId="0"/>
    <xf numFmtId="14" fontId="0" fillId="0" borderId="0" xfId="0" applyNumberFormat="1"/>
    <xf numFmtId="164" fontId="0" fillId="0" borderId="0" xfId="1" applyFont="1"/>
    <xf numFmtId="0" fontId="0" fillId="33" borderId="0" xfId="0" applyFill="1"/>
    <xf numFmtId="164" fontId="0" fillId="33" borderId="0" xfId="1" applyFont="1" applyFill="1"/>
    <xf numFmtId="14" fontId="0" fillId="33" borderId="0" xfId="0" applyNumberFormat="1" applyFill="1"/>
    <xf numFmtId="0" fontId="0" fillId="0" borderId="0" xfId="0" pivotButton="1"/>
    <xf numFmtId="0" fontId="0" fillId="0" borderId="0" xfId="0" applyAlignment="1">
      <alignment horizontal="left"/>
    </xf>
    <xf numFmtId="165" fontId="0" fillId="0" borderId="0" xfId="1" applyNumberFormat="1" applyFont="1"/>
    <xf numFmtId="165" fontId="0" fillId="0" borderId="0" xfId="0" applyNumberFormat="1"/>
    <xf numFmtId="165" fontId="0" fillId="0" borderId="0" xfId="0" pivotButton="1" applyNumberFormat="1"/>
    <xf numFmtId="164" fontId="0" fillId="0" borderId="0" xfId="0" applyNumberFormat="1"/>
    <xf numFmtId="164" fontId="0" fillId="34" borderId="0" xfId="1" applyFont="1" applyFill="1"/>
    <xf numFmtId="165" fontId="0" fillId="33" borderId="0" xfId="1" applyNumberFormat="1" applyFont="1" applyFill="1"/>
    <xf numFmtId="165" fontId="0" fillId="33" borderId="0" xfId="1" applyNumberFormat="1" applyFont="1" applyFill="1" applyAlignment="1">
      <alignment horizontal="right"/>
    </xf>
    <xf numFmtId="165" fontId="0" fillId="33" borderId="12" xfId="1" applyNumberFormat="1" applyFont="1" applyFill="1" applyBorder="1"/>
    <xf numFmtId="165" fontId="0" fillId="33" borderId="10" xfId="1" applyNumberFormat="1" applyFont="1" applyFill="1" applyBorder="1"/>
    <xf numFmtId="165" fontId="0" fillId="33" borderId="11" xfId="1" applyNumberFormat="1" applyFont="1" applyFill="1" applyBorder="1"/>
    <xf numFmtId="165" fontId="0" fillId="33" borderId="0" xfId="0" applyNumberFormat="1" applyFill="1"/>
    <xf numFmtId="49" fontId="0" fillId="0" borderId="0" xfId="0" applyNumberFormat="1" applyAlignment="1">
      <alignment horizontal="right"/>
    </xf>
    <xf numFmtId="0" fontId="16" fillId="33" borderId="0" xfId="0" applyFont="1" applyFill="1"/>
    <xf numFmtId="0" fontId="0" fillId="33" borderId="13" xfId="0" applyFill="1" applyBorder="1"/>
    <xf numFmtId="0" fontId="16" fillId="33" borderId="13" xfId="0" applyFont="1" applyFill="1" applyBorder="1"/>
    <xf numFmtId="14" fontId="0" fillId="33" borderId="0" xfId="0" applyNumberFormat="1" applyFill="1" applyAlignment="1">
      <alignment horizontal="right"/>
    </xf>
    <xf numFmtId="0" fontId="0" fillId="33" borderId="0" xfId="0" applyFill="1" applyAlignment="1">
      <alignment horizontal="left"/>
    </xf>
    <xf numFmtId="38" fontId="0" fillId="33" borderId="0" xfId="1" applyNumberFormat="1" applyFont="1" applyFill="1"/>
    <xf numFmtId="38" fontId="0" fillId="33" borderId="0" xfId="1" applyNumberFormat="1" applyFont="1" applyFill="1" applyBorder="1"/>
    <xf numFmtId="38" fontId="0" fillId="33" borderId="11" xfId="1" applyNumberFormat="1" applyFont="1" applyFill="1" applyBorder="1"/>
    <xf numFmtId="38" fontId="0" fillId="33" borderId="16" xfId="1" applyNumberFormat="1" applyFont="1" applyFill="1" applyBorder="1"/>
    <xf numFmtId="38" fontId="0" fillId="33" borderId="17" xfId="1" applyNumberFormat="1" applyFont="1" applyFill="1" applyBorder="1"/>
    <xf numFmtId="38" fontId="0" fillId="33" borderId="13" xfId="1" applyNumberFormat="1" applyFont="1" applyFill="1" applyBorder="1"/>
    <xf numFmtId="0" fontId="0" fillId="33" borderId="15" xfId="0" applyFill="1" applyBorder="1"/>
    <xf numFmtId="165" fontId="0" fillId="33" borderId="12" xfId="1" applyNumberFormat="1" applyFont="1" applyFill="1" applyBorder="1" applyAlignment="1">
      <alignment horizontal="right"/>
    </xf>
    <xf numFmtId="165" fontId="0" fillId="33" borderId="19" xfId="1" applyNumberFormat="1" applyFont="1" applyFill="1" applyBorder="1" applyAlignment="1">
      <alignment horizontal="right"/>
    </xf>
    <xf numFmtId="0" fontId="0" fillId="33" borderId="14" xfId="0" applyFill="1" applyBorder="1"/>
    <xf numFmtId="38" fontId="0" fillId="33" borderId="20" xfId="1" applyNumberFormat="1" applyFont="1" applyFill="1" applyBorder="1"/>
    <xf numFmtId="0" fontId="0" fillId="33" borderId="18" xfId="0" applyFill="1" applyBorder="1"/>
    <xf numFmtId="0" fontId="0" fillId="33" borderId="16" xfId="0" applyFill="1" applyBorder="1"/>
    <xf numFmtId="38" fontId="0" fillId="33" borderId="21" xfId="1" applyNumberFormat="1" applyFont="1" applyFill="1" applyBorder="1"/>
    <xf numFmtId="38" fontId="0" fillId="33" borderId="22" xfId="1" applyNumberFormat="1" applyFont="1" applyFill="1" applyBorder="1"/>
    <xf numFmtId="38" fontId="0" fillId="33" borderId="23" xfId="0" applyNumberFormat="1" applyFill="1" applyBorder="1"/>
    <xf numFmtId="38" fontId="0" fillId="33" borderId="23" xfId="1" applyNumberFormat="1" applyFont="1" applyFill="1" applyBorder="1"/>
    <xf numFmtId="38" fontId="16" fillId="33" borderId="13" xfId="1" applyNumberFormat="1" applyFont="1" applyFill="1" applyBorder="1"/>
    <xf numFmtId="14" fontId="0" fillId="34" borderId="0" xfId="0" applyNumberFormat="1" applyFill="1"/>
    <xf numFmtId="0" fontId="0" fillId="34" borderId="0" xfId="0" applyFill="1"/>
    <xf numFmtId="38" fontId="0" fillId="0" borderId="0" xfId="0" applyNumberFormat="1"/>
    <xf numFmtId="38" fontId="0" fillId="33" borderId="0" xfId="0" applyNumberFormat="1" applyFill="1"/>
    <xf numFmtId="0" fontId="0" fillId="0" borderId="0" xfId="0" applyAlignment="1">
      <alignment horizontal="right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24"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alignment horizontal="right"/>
    </dxf>
    <dxf>
      <numFmt numFmtId="30" formatCode="@"/>
    </dxf>
    <dxf>
      <numFmt numFmtId="165" formatCode="_-* #,##0_-;\-* #,##0_-;_-* &quot;-&quot;??_-;_-@_-"/>
    </dxf>
    <dxf>
      <numFmt numFmtId="165" formatCode="_-* #,##0_-;\-* #,##0_-;_-* &quot;-&quot;??_-;_-@_-"/>
    </dxf>
    <dxf>
      <numFmt numFmtId="165" formatCode="_-* #,##0_-;\-* #,##0_-;_-* &quot;-&quot;??_-;_-@_-"/>
    </dxf>
    <dxf>
      <numFmt numFmtId="165" formatCode="_-* #,##0_-;\-* #,##0_-;_-* &quot;-&quot;??_-;_-@_-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dmoseley77" refreshedDate="43351.757430555554" createdVersion="6" refreshedVersion="6" minRefreshableVersion="3" recordCount="428" xr:uid="{C2EE1487-775C-43F1-8B18-B3380A89C196}">
  <cacheSource type="worksheet">
    <worksheetSource ref="A1:L566" sheet="Statements"/>
  </cacheSource>
  <cacheFields count="12">
    <cacheField name="Transaction Date" numFmtId="0">
      <sharedItems containsNonDate="0" containsDate="1" containsString="0" containsBlank="1" minDate="2017-01-06T00:00:00" maxDate="2018-09-07T00:00:00"/>
    </cacheField>
    <cacheField name="Transaction Type" numFmtId="0">
      <sharedItems containsBlank="1"/>
    </cacheField>
    <cacheField name="Sort Code" numFmtId="0">
      <sharedItems containsBlank="1"/>
    </cacheField>
    <cacheField name="Account Number" numFmtId="0">
      <sharedItems containsString="0" containsBlank="1" containsNumber="1" containsInteger="1" minValue="20505460" maxValue="20505460"/>
    </cacheField>
    <cacheField name="Transaction Description" numFmtId="0">
      <sharedItems containsBlank="1" containsMixedTypes="1" containsNumber="1" containsInteger="1" minValue="285" maxValue="500257"/>
    </cacheField>
    <cacheField name="Debit " numFmtId="0">
      <sharedItems containsString="0" containsBlank="1" containsNumber="1" minValue="6" maxValue="1200"/>
    </cacheField>
    <cacheField name="Credit " numFmtId="164">
      <sharedItems containsString="0" containsBlank="1" containsNumber="1" minValue="2.5" maxValue="2211.8000000000002"/>
    </cacheField>
    <cacheField name="Balance" numFmtId="164">
      <sharedItems containsString="0" containsBlank="1" containsNumber="1" minValue="3677.3" maxValue="9464.65"/>
    </cacheField>
    <cacheField name="Net" numFmtId="164">
      <sharedItems containsString="0" containsBlank="1" containsNumber="1" minValue="-1200" maxValue="1911.8"/>
    </cacheField>
    <cacheField name="Class" numFmtId="0">
      <sharedItems containsBlank="1" count="17">
        <s v="Membership"/>
        <s v="Clothing purchase"/>
        <s v="Misc costs"/>
        <s v="Event income"/>
        <s v="Clothing sales"/>
        <s v="Donations received"/>
        <s v="Event costs"/>
        <s v="Coaching income"/>
        <s v="Float"/>
        <s v="Coaches wages"/>
        <s v="Coaching costs"/>
        <s v="Donations given"/>
        <s v="CYB Costs"/>
        <s v="CYB"/>
        <s v="Training"/>
        <m/>
        <s v="Walky talkies"/>
      </sharedItems>
    </cacheField>
    <cacheField name="Year" numFmtId="0">
      <sharedItems containsString="0" containsBlank="1" containsNumber="1" containsInteger="1" minValue="2017" maxValue="2018" count="3">
        <n v="2017"/>
        <n v="2018"/>
        <m/>
      </sharedItems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D MOSELEY" refreshedDate="44232.416885648148" createdVersion="6" refreshedVersion="6" minRefreshableVersion="3" recordCount="683" xr:uid="{0333159F-E504-49F3-955E-967148097B02}">
  <cacheSource type="worksheet">
    <worksheetSource ref="A1:K684" sheet="Statements"/>
  </cacheSource>
  <cacheFields count="11">
    <cacheField name="Transaction Date" numFmtId="14">
      <sharedItems containsSemiMixedTypes="0" containsNonDate="0" containsDate="1" containsString="0" minDate="2017-01-06T00:00:00" maxDate="2019-11-13T00:00:00"/>
    </cacheField>
    <cacheField name="Transaction Type" numFmtId="0">
      <sharedItems containsBlank="1"/>
    </cacheField>
    <cacheField name="Sort Code" numFmtId="0">
      <sharedItems containsBlank="1"/>
    </cacheField>
    <cacheField name="Account Number" numFmtId="0">
      <sharedItems containsString="0" containsBlank="1" containsNumber="1" containsInteger="1" minValue="20505460" maxValue="20505460"/>
    </cacheField>
    <cacheField name="Transaction Description" numFmtId="0">
      <sharedItems containsBlank="1" containsMixedTypes="1" containsNumber="1" containsInteger="1" minValue="285" maxValue="500267"/>
    </cacheField>
    <cacheField name="Debit " numFmtId="164">
      <sharedItems containsString="0" containsBlank="1" containsNumber="1" minValue="6" maxValue="1200"/>
    </cacheField>
    <cacheField name="Credit " numFmtId="164">
      <sharedItems containsString="0" containsBlank="1" containsNumber="1" minValue="2.5" maxValue="2211.8000000000002"/>
    </cacheField>
    <cacheField name="Balance" numFmtId="164">
      <sharedItems containsString="0" containsBlank="1" containsNumber="1" minValue="3677.3" maxValue="10135.790000000001"/>
    </cacheField>
    <cacheField name="Net" numFmtId="164">
      <sharedItems containsSemiMixedTypes="0" containsString="0" containsNumber="1" minValue="-1200" maxValue="1911.8"/>
    </cacheField>
    <cacheField name="Class" numFmtId="0">
      <sharedItems containsBlank="1" count="30">
        <s v="Membership"/>
        <s v="Clothing purchase"/>
        <s v="Misc costs"/>
        <s v="Event income"/>
        <s v="Clothing sales"/>
        <s v="Donations received"/>
        <s v="Event costs"/>
        <s v="Coaching income"/>
        <s v="Float"/>
        <s v="Coaches wages"/>
        <s v="Coaching costs"/>
        <s v="Donations given"/>
        <s v="CYB Costs"/>
        <s v="CYB"/>
        <s v="Training"/>
        <s v="Walky talkies"/>
        <s v="AGM"/>
        <s v="Coaching other"/>
        <s v="Reliabilities"/>
        <s v="Turbos"/>
        <s v="Website"/>
        <s v="Xmas ride"/>
        <s v="BC Affiliation"/>
        <s v="Reliability"/>
        <s v="Jumble"/>
        <s v="Table top sale"/>
        <s v="Sponsorship"/>
        <s v="Gazebo"/>
        <s v="Venue hire" u="1"/>
        <m u="1"/>
      </sharedItems>
    </cacheField>
    <cacheField name="Year" numFmtId="0">
      <sharedItems containsSemiMixedTypes="0" containsString="0" containsNumber="1" containsInteger="1" minValue="2017" maxValue="2019" count="3">
        <n v="2017"/>
        <n v="2018"/>
        <n v="2019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D MOSELEY" refreshedDate="44232.616744791667" createdVersion="6" refreshedVersion="6" minRefreshableVersion="3" recordCount="730" xr:uid="{2381D16E-9B50-4763-BF84-FDE39A02FEED}">
  <cacheSource type="worksheet">
    <worksheetSource ref="A1:K731" sheet="Statements"/>
  </cacheSource>
  <cacheFields count="11">
    <cacheField name="Transaction Date" numFmtId="14">
      <sharedItems containsSemiMixedTypes="0" containsNonDate="0" containsDate="1" containsString="0" minDate="2017-01-06T00:00:00" maxDate="2020-12-15T00:00:00"/>
    </cacheField>
    <cacheField name="Transaction Type" numFmtId="0">
      <sharedItems containsBlank="1"/>
    </cacheField>
    <cacheField name="Sort Code" numFmtId="0">
      <sharedItems containsBlank="1"/>
    </cacheField>
    <cacheField name="Account Number" numFmtId="0">
      <sharedItems containsString="0" containsBlank="1" containsNumber="1" containsInteger="1" minValue="20505460" maxValue="20505460"/>
    </cacheField>
    <cacheField name="Transaction Description" numFmtId="0">
      <sharedItems containsBlank="1" containsMixedTypes="1" containsNumber="1" containsInteger="1" minValue="285" maxValue="500269"/>
    </cacheField>
    <cacheField name="Debit " numFmtId="164">
      <sharedItems containsString="0" containsBlank="1" containsNumber="1" minValue="3.88" maxValue="1200"/>
    </cacheField>
    <cacheField name="Credit " numFmtId="164">
      <sharedItems containsString="0" containsBlank="1" containsNumber="1" minValue="0.01" maxValue="2211.8000000000002"/>
    </cacheField>
    <cacheField name="Balance" numFmtId="164">
      <sharedItems containsString="0" containsBlank="1" containsNumber="1" minValue="3677.3" maxValue="10135.790000000001"/>
    </cacheField>
    <cacheField name="Net" numFmtId="164">
      <sharedItems containsSemiMixedTypes="0" containsString="0" containsNumber="1" minValue="-1200" maxValue="1911.8"/>
    </cacheField>
    <cacheField name="Class" numFmtId="0">
      <sharedItems containsBlank="1" count="32">
        <s v="Membership"/>
        <s v="Clothing purchase"/>
        <s v="Misc costs"/>
        <s v="Event income"/>
        <s v="Clothing sales"/>
        <s v="Donations received"/>
        <s v="Event costs"/>
        <s v="Coaching income"/>
        <s v="Float"/>
        <s v="Coaches wages"/>
        <s v="Coaching costs"/>
        <s v="Donations given"/>
        <s v="CYB Costs"/>
        <s v="CYB"/>
        <s v="Training"/>
        <s v="Walky talkies"/>
        <s v="AGM"/>
        <s v="Coaching other"/>
        <s v="Reliabilities"/>
        <s v="Turbos"/>
        <s v="Website"/>
        <s v="Xmas ride"/>
        <s v="BC Affiliation"/>
        <s v="Reliability"/>
        <s v="Jumble"/>
        <s v="Table top sale"/>
        <s v="Sponsorship"/>
        <s v="Gazebo"/>
        <s v="Clothing"/>
        <s v="Xmas"/>
        <s v="Jumps"/>
        <m u="1"/>
      </sharedItems>
    </cacheField>
    <cacheField name="Year" numFmtId="0">
      <sharedItems containsSemiMixedTypes="0" containsString="0" containsNumber="1" containsInteger="1" minValue="2017" maxValue="2020" count="4">
        <n v="2017"/>
        <n v="2018"/>
        <n v="2019"/>
        <n v="2020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D MOSELEY" refreshedDate="44571.805485069446" createdVersion="7" refreshedVersion="7" minRefreshableVersion="3" recordCount="936" xr:uid="{FB2F955E-40EC-46C3-8813-DC1ECF20B5D5}">
  <cacheSource type="worksheet">
    <worksheetSource ref="A1:K1998" sheet="Statements"/>
  </cacheSource>
  <cacheFields count="11">
    <cacheField name="Transaction Date" numFmtId="0">
      <sharedItems containsNonDate="0" containsDate="1" containsString="0" containsBlank="1" minDate="2017-01-06T00:00:00" maxDate="2021-12-30T00:00:00"/>
    </cacheField>
    <cacheField name="Transaction Type" numFmtId="0">
      <sharedItems containsBlank="1"/>
    </cacheField>
    <cacheField name="Sort Code" numFmtId="0">
      <sharedItems containsBlank="1"/>
    </cacheField>
    <cacheField name="Account Number" numFmtId="0">
      <sharedItems containsString="0" containsBlank="1" containsNumber="1" containsInteger="1" minValue="20505460" maxValue="20505460"/>
    </cacheField>
    <cacheField name="Transaction Description" numFmtId="0">
      <sharedItems containsBlank="1" containsMixedTypes="1" containsNumber="1" containsInteger="1" minValue="285" maxValue="500269"/>
    </cacheField>
    <cacheField name="Debit " numFmtId="164">
      <sharedItems containsString="0" containsBlank="1" containsNumber="1" minValue="2.77" maxValue="2894.4"/>
    </cacheField>
    <cacheField name="Credit " numFmtId="164">
      <sharedItems containsString="0" containsBlank="1" containsNumber="1" minValue="0.01" maxValue="2211.8000000000002"/>
    </cacheField>
    <cacheField name="Balance" numFmtId="164">
      <sharedItems containsString="0" containsBlank="1" containsNumber="1" minValue="2367.96" maxValue="10135.790000000001"/>
    </cacheField>
    <cacheField name="Net" numFmtId="164">
      <sharedItems containsString="0" containsBlank="1" containsNumber="1" minValue="-2894.4" maxValue="1911.8"/>
    </cacheField>
    <cacheField name="Class" numFmtId="0">
      <sharedItems containsBlank="1" count="37">
        <s v="Membership"/>
        <s v="Clothing purchase"/>
        <s v="Misc costs"/>
        <s v="Event income"/>
        <s v="Clothing sales"/>
        <s v="Donations received"/>
        <s v="BC Affiliation"/>
        <s v="Event costs"/>
        <s v="Coaching income"/>
        <s v="Float"/>
        <s v="Coaches wages"/>
        <s v="Coaching costs"/>
        <s v="Donations given"/>
        <s v="CYB Costs"/>
        <s v="CYB"/>
        <s v="Training"/>
        <s v="Walky talkies"/>
        <s v="AGM"/>
        <s v="Coaching other"/>
        <s v="Reliabilities"/>
        <s v="Turbos"/>
        <s v="Website"/>
        <s v="Xmas ride"/>
        <s v="Reliability"/>
        <s v="Jumble"/>
        <s v="Table top sale"/>
        <s v="Sponsorship"/>
        <s v="Gazebo"/>
        <s v="Clothing"/>
        <s v="Xmas"/>
        <s v="Jumps"/>
        <s v="1st Aid"/>
        <s v="Other Coaching costs"/>
        <s v="Coaching"/>
        <s v="Events"/>
        <m/>
        <s v="????" u="1"/>
      </sharedItems>
    </cacheField>
    <cacheField name="Year" numFmtId="0">
      <sharedItems containsString="0" containsBlank="1" containsNumber="1" containsInteger="1" minValue="2017" maxValue="2021" count="6">
        <n v="2017"/>
        <n v="2018"/>
        <n v="2019"/>
        <n v="2020"/>
        <n v="2021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D MOSELEY" refreshedDate="44908.745218865741" createdVersion="8" refreshedVersion="8" minRefreshableVersion="3" recordCount="81" xr:uid="{653D4CF3-3297-434F-87A9-C15DEC42AC38}">
  <cacheSource type="worksheet">
    <worksheetSource ref="A831:I912" sheet="Statements"/>
  </cacheSource>
  <cacheFields count="9">
    <cacheField name="Transaction Date" numFmtId="14">
      <sharedItems containsSemiMixedTypes="0" containsNonDate="0" containsDate="1" containsString="0" minDate="2022-01-14T00:00:00" maxDate="2022-12-14T00:00:00"/>
    </cacheField>
    <cacheField name="Transaction Type" numFmtId="0">
      <sharedItems/>
    </cacheField>
    <cacheField name="Sort Code" numFmtId="0">
      <sharedItems/>
    </cacheField>
    <cacheField name="Account Number" numFmtId="0">
      <sharedItems containsSemiMixedTypes="0" containsString="0" containsNumber="1" containsInteger="1" minValue="20505460" maxValue="20505460"/>
    </cacheField>
    <cacheField name="Transaction Description" numFmtId="0">
      <sharedItems containsMixedTypes="1" containsNumber="1" containsInteger="1" minValue="485" maxValue="500271" count="61">
        <s v="BRITISH CYCLING FE ZFCMA04"/>
        <s v="JUSTIN DAWKINS 200000000873752021 WORDPRESS 040004     10 22JAN22 08:26"/>
        <s v="EDWARD MOSELEY 400000000883805612 BC MEMBERSHIP LIC 090128     10 25JAN22 12:19"/>
        <s v="POOLBROOK VILLAGE 100000000882734652 HIRE HALL 403109     10 07FEB22 07:32"/>
        <s v="JESSICA RHODES-JON 200000000882846635 TIME TRIAL KIT 542147     10 08FEB22 18:24"/>
        <n v="500270"/>
        <n v="485"/>
        <s v="ROBERT BERRY 100000000891753311 DBS 404783     10 26FEB22 12:44"/>
        <s v="BEN DALE 500000000900169888 FIRST AID COURSE 110342     10 07MAR22 08:05"/>
        <s v="C CURTIS MEMBERSHIP 200000000895825662 309541     10 06MAR22 12:32"/>
        <s v="STEVE FAHEY 500000000902745395 POSTAGE KIT SAMPLE 090127     10 12MAR22 12:58"/>
        <s v="HAY WILLIAM W HAY MEMBERSHIP FP22081O09068247 070806     10 22MAR22 20:19"/>
        <s v="RIDLEY D&amp;AC MEMBERSHIP 22/23 280780552570223001 404717     10 22MAR22 07:52"/>
        <s v="JONES STUART MEMBERSHIP SJONES FP22087O19560384 070116     10 28MAR22 21:05"/>
        <s v="PAYPAL PPWDL4FW2222325RJA PPWD100000000A0WLG 235262     10 01APR22 14:59"/>
        <s v="SANDERS PJ PHILL SANDERS 08090252130166000N 558136     10 02APR22 09:02"/>
        <s v="DAVID MILLARD 600000000917423637 GODADDY  DOMAIN NA 070436     10 10APR22 18:09"/>
        <s v="HALL D LUKE HALL 422490140560714001 401100     10 17APR22 06:50"/>
        <s v="POOLBROOK VILLAGE 300000000927880689 HIRE HALL 403109     10 25APR22 12:46"/>
        <s v="EDWARD MOSELEY 500000000923904173 1ST AID COURSE 090128     10 24APR22 07:08"/>
        <n v="500271"/>
        <s v="MANNING VICTORIA ELEANOR GENT FP22116O06096408 070116     10 26APR22 08:17"/>
        <s v="CROPPER AM SHIRT BREN CROPPER 360415620581034001 404787     10 30APR22 18:50"/>
        <s v="FOSTER BA FOSTER MEMBERSHIP RP4659988936306300 203964     10 08MAY22 20:29"/>
        <s v="RICHARDSON L APO SAM RICHARDSON RP4659989251807200 202741     10 11MAY22 17:54"/>
        <s v="SCIMITAR SPORTS UK 300000000937895550 KIT 404717     10 13MAY22 12:45"/>
        <s v="MIKE TIBBITS 500000000934326367 LIGHTS 541053     10 13MAY22 06:18"/>
        <s v="DAVID MILLARD 400000000941097172 ZOHO WORKPLACE 070436     10 17MAY22 13:11"/>
        <s v="MANNING VICTORIA ELEANOR GENT FP22164O09691022 070116     10 13JUN22 19:55"/>
        <s v="POOLBROOK VILLAGE 500000000950578087 HIRE HALL 403109     10 14JUN22 08:18"/>
        <s v="MATT NIXON 100000000956032675 BC MEMBERSHIP 402820     10 30JUN22 21:29"/>
        <s v="EDWARD MOSELEY 500000000961735509 CHILD PROTECTION 090128     10 04JUL22 17:50"/>
        <s v="PAYPAL PPWDL4FW222222NDW8 PPWD100000000075J7 235262     10 06JUL22 09:31"/>
        <s v="MARTHA WORTHINGTON KIT JONAH W 00151489632BBFNSMR 090127     10 12JUL22 22:13"/>
        <s v="B DALE BEN DALE MTB JERSE 600000000965691783 110342     10 13JUL22 13:21"/>
        <s v="EDWARD MOSELEY COACHING SAM RICHA 00153425632DXZBLDV 090128     10 13JUL22 11:57"/>
        <s v="HAY WILLIAM W HAY MTB JERSEY FP22195O02015841 070806     10 14JUL22 17:37"/>
        <s v="BOND M P MTB JERSEY. M BOND 016762844412617001 403109     10 16JUL22 21:44"/>
        <s v="TANNER KMIKMAJ&amp;K TANNER MTB JERSEY 165059208371617001 404775     10 16JUL22 17:38"/>
        <s v="TIBBITS M C E CD TIBBITS MTB JERSEY 10132021731300000N 541053     10 16JUL22 13:20"/>
        <s v="EDWARD MOSELEY 300000000973061914 ICE CREAM COACHING 090128     10 21JUL22 07:48"/>
        <s v="SLINGER C W CHRISSLINGERMTBJRS RP4659988264017300 209861     10 28JUL22 13:47"/>
        <s v="AMY THORNBER MTB JERSEY 00151075632BBMGBPV 090126     10 30JUL22 20:57"/>
        <s v="JESSICA RHODES-JON 200000000975581903 HAMPER 542147     10 08AUG22 07:52"/>
        <s v="DAVID MILLARD 200000000989268117 UP GRADE E MAIL A/ 070436     10 03SEP22 16:32"/>
        <s v="GARY VALANCE 200000000990942304 COACHING 309332     10 07SEP22 07:33"/>
        <s v="JESSICA RHODES-JON 500000000997228117 MUGS 542147     10 12SEP22 07:48"/>
        <s v="JESSICA RHODES-JON 300000001000124882 MUGS 542147     10 11SEP22 08:11"/>
        <s v="KALAS WEAR LTD. 300000001001266264 KIT DESIGN 309828     10 13SEP22 16:21"/>
        <s v="MATT NIXON 200000000996572645 CARDS 402820     10 19SEP22 08:26"/>
        <s v="EDWARD MOSELEY COACHING OWEN HUME 00153425632FCJGMRB 090128     10 21SEP22 23:04"/>
        <s v="JUSTIN DAWKINS 500000001002199212 HELPERS COACHING 040004     10 22SEP22 17:29"/>
        <s v="PAYPAL PPWDL4FW2222427Y3Y PPWD100000000K19UN 235262     10 23SEP22 16:36"/>
        <s v="DAVID MILLARD 600000001004257111 MCS SOCIAL 070436     10 27SEP22 07:37"/>
        <s v="MILLARD DAVID CLUB KIT FP22274O16347453 070436     10 01OCT22 18:16"/>
        <s v="HUGH WARWICK 300000001014150359 COACHING COURSE 404505     10 07OCT22 08:24"/>
        <s v="MATT NIXON 400000001027872386 AFFILIATION BC 402820     10 31OCT22 07:59"/>
        <s v="HILL JAMES MTB JERSEY FP22315O08318565 070436     10 11NOV22 12:22"/>
        <s v="JESSICA RHODES-JON 600000001037301540 CCT AFFILIATION 542147     10 26NOV22 09:18"/>
        <s v="RANSFORD M ACTIVITY RANSFORD 62024220964109000N 536147     30 01DEC22 04:01"/>
        <s v="DAVID MILLARD 600000001047201236 MCS  WEB SITE 070436     10 13DEC22 06:56"/>
      </sharedItems>
    </cacheField>
    <cacheField name="Debit " numFmtId="164">
      <sharedItems containsString="0" containsBlank="1" containsNumber="1" minValue="8.2200000000000006" maxValue="1123.2"/>
    </cacheField>
    <cacheField name="Credit " numFmtId="164">
      <sharedItems containsString="0" containsBlank="1" containsNumber="1" minValue="5" maxValue="1250"/>
    </cacheField>
    <cacheField name="Balance" numFmtId="164">
      <sharedItems containsSemiMixedTypes="0" containsString="0" containsNumber="1" minValue="6761.71" maxValue="9544.27"/>
    </cacheField>
    <cacheField name="Net" numFmtId="164">
      <sharedItems containsSemiMixedTypes="0" containsString="0" containsNumber="1" minValue="-1123.2" maxValue="125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28">
  <r>
    <d v="2017-01-06T00:00:00"/>
    <s v="FPI"/>
    <s v="'30-95-41"/>
    <n v="20505460"/>
    <s v="RANA A ANUSH RANA RP4659989282718500 202267     10 06JAN17 14:27"/>
    <m/>
    <n v="15.6"/>
    <n v="4239.8999999999996"/>
    <n v="15.6"/>
    <x v="0"/>
    <x v="0"/>
    <m/>
  </r>
  <r>
    <d v="2017-01-09T00:00:00"/>
    <s v="CHQ"/>
    <s v="'30-95-41"/>
    <n v="20505460"/>
    <n v="285"/>
    <n v="571.9"/>
    <m/>
    <n v="3677.3"/>
    <n v="-571.9"/>
    <x v="1"/>
    <x v="0"/>
    <s v="hoodies"/>
  </r>
  <r>
    <d v="2017-01-09T00:00:00"/>
    <s v="TFR"/>
    <s v="'30-95-41"/>
    <n v="20505460"/>
    <s v="M HERRIOTT 07JAN17 MARK HERRIOTT"/>
    <m/>
    <n v="9.3000000000000007"/>
    <n v="4249.2"/>
    <n v="9.3000000000000007"/>
    <x v="0"/>
    <x v="0"/>
    <m/>
  </r>
  <r>
    <d v="2017-01-20T00:00:00"/>
    <s v="BGC"/>
    <s v="'30-95-41"/>
    <n v="20505460"/>
    <s v="BRITISH CYCLING FE ZFCMA04"/>
    <m/>
    <n v="117.3"/>
    <n v="3794.6"/>
    <n v="117.3"/>
    <x v="0"/>
    <x v="0"/>
    <m/>
  </r>
  <r>
    <d v="2017-01-27T00:00:00"/>
    <s v="BGC"/>
    <s v="'30-95-41"/>
    <n v="20505460"/>
    <s v="BRITISH CYCLING FE ZFCMA04"/>
    <m/>
    <n v="13.6"/>
    <n v="3808.2"/>
    <n v="13.6"/>
    <x v="0"/>
    <x v="0"/>
    <m/>
  </r>
  <r>
    <d v="2017-01-31T00:00:00"/>
    <s v="FPI"/>
    <s v="'30-95-41"/>
    <n v="20505460"/>
    <s v="MR MARK A SKELTON COED/BRININSKELTON 11142828741116000N 558136     10 31JAN17 14:28"/>
    <m/>
    <n v="17.600000000000001"/>
    <n v="3825.8"/>
    <n v="17.600000000000001"/>
    <x v="0"/>
    <x v="0"/>
    <m/>
  </r>
  <r>
    <d v="2017-02-01T00:00:00"/>
    <s v="CHQ"/>
    <s v="'30-95-41"/>
    <n v="20505460"/>
    <n v="288"/>
    <n v="12"/>
    <m/>
    <n v="3823.8"/>
    <n v="-12"/>
    <x v="2"/>
    <x v="0"/>
    <s v="Domain name"/>
  </r>
  <r>
    <d v="2017-02-01T00:00:00"/>
    <s v="BGC"/>
    <s v="'30-95-41"/>
    <n v="20505460"/>
    <s v="BRITISH CYCLING FE ZZMAL01"/>
    <m/>
    <n v="10"/>
    <n v="3835.8"/>
    <n v="10"/>
    <x v="0"/>
    <x v="0"/>
    <m/>
  </r>
  <r>
    <d v="2017-02-16T00:00:00"/>
    <s v="BGC"/>
    <s v="'30-95-41"/>
    <n v="20505460"/>
    <s v="BRITISH CYCLING FE ZZMAL01"/>
    <m/>
    <n v="85"/>
    <n v="3908.8"/>
    <n v="85"/>
    <x v="0"/>
    <x v="0"/>
    <m/>
  </r>
  <r>
    <d v="2017-02-21T00:00:00"/>
    <s v="DEP"/>
    <s v="'30-95-41"/>
    <n v="20505460"/>
    <n v="500184"/>
    <m/>
    <n v="645.6"/>
    <n v="4554.3999999999996"/>
    <n v="509.23"/>
    <x v="3"/>
    <x v="0"/>
    <s v="Reliability"/>
  </r>
  <r>
    <d v="2017-02-21T00:00:00"/>
    <m/>
    <m/>
    <m/>
    <m/>
    <m/>
    <m/>
    <m/>
    <n v="77"/>
    <x v="4"/>
    <x v="0"/>
    <s v="Ed Kit"/>
  </r>
  <r>
    <d v="2017-02-21T00:00:00"/>
    <m/>
    <m/>
    <m/>
    <m/>
    <m/>
    <m/>
    <m/>
    <n v="59.37"/>
    <x v="5"/>
    <x v="0"/>
    <s v="Ride 4 charlie"/>
  </r>
  <r>
    <d v="2017-02-22T00:00:00"/>
    <s v="CHQ"/>
    <s v="'30-95-41"/>
    <n v="20505460"/>
    <n v="286"/>
    <n v="71"/>
    <m/>
    <n v="4582.3999999999996"/>
    <n v="-71"/>
    <x v="2"/>
    <x v="0"/>
    <s v="Club affiliation"/>
  </r>
  <r>
    <d v="2017-02-22T00:00:00"/>
    <s v="CHQ"/>
    <s v="'30-95-41"/>
    <n v="20505460"/>
    <n v="290"/>
    <n v="36"/>
    <m/>
    <n v="4653.3999999999996"/>
    <n v="-36"/>
    <x v="2"/>
    <x v="0"/>
    <s v="Go ride conf"/>
  </r>
  <r>
    <d v="2017-02-22T00:00:00"/>
    <s v="BGC"/>
    <s v="'30-95-41"/>
    <n v="20505460"/>
    <s v="BRITISH CYCLING FE ZZMAL01"/>
    <m/>
    <n v="135"/>
    <n v="4689.3999999999996"/>
    <n v="135"/>
    <x v="0"/>
    <x v="0"/>
    <m/>
  </r>
  <r>
    <d v="2017-02-28T00:00:00"/>
    <s v="CHQ"/>
    <s v="'30-95-41"/>
    <n v="20505460"/>
    <n v="287"/>
    <n v="50"/>
    <m/>
    <n v="4532.3999999999996"/>
    <n v="-50"/>
    <x v="2"/>
    <x v="0"/>
    <s v="Reliability reg"/>
  </r>
  <r>
    <d v="2017-03-02T00:00:00"/>
    <s v="CHQ"/>
    <s v="'30-95-41"/>
    <n v="20505460"/>
    <n v="292"/>
    <n v="108"/>
    <m/>
    <n v="4544.3999999999996"/>
    <n v="-108"/>
    <x v="6"/>
    <x v="0"/>
    <s v="bc levies"/>
  </r>
  <r>
    <d v="2017-03-02T00:00:00"/>
    <s v="BGC"/>
    <s v="'30-95-41"/>
    <n v="20505460"/>
    <s v="BRITISH CYCLING FE ZZMAL01"/>
    <m/>
    <n v="60"/>
    <n v="4592.3999999999996"/>
    <n v="60"/>
    <x v="0"/>
    <x v="0"/>
    <m/>
  </r>
  <r>
    <d v="2017-03-02T00:00:00"/>
    <s v="BGC"/>
    <s v="'30-95-41"/>
    <n v="20505460"/>
    <s v="BRITISH CYCLING FE ZZMAL10"/>
    <m/>
    <n v="60"/>
    <n v="4652.3999999999996"/>
    <n v="60"/>
    <x v="0"/>
    <x v="0"/>
    <m/>
  </r>
  <r>
    <d v="2017-03-07T00:00:00"/>
    <s v="DEP"/>
    <s v="'30-95-41"/>
    <n v="20505460"/>
    <n v="500185"/>
    <m/>
    <n v="64.5"/>
    <n v="4608.8999999999996"/>
    <n v="50"/>
    <x v="5"/>
    <x v="0"/>
    <m/>
  </r>
  <r>
    <d v="2017-03-07T00:00:00"/>
    <m/>
    <m/>
    <m/>
    <m/>
    <m/>
    <m/>
    <m/>
    <n v="14.5"/>
    <x v="4"/>
    <x v="0"/>
    <m/>
  </r>
  <r>
    <d v="2017-03-08T00:00:00"/>
    <s v="BGC"/>
    <s v="'30-95-41"/>
    <n v="20505460"/>
    <s v="BRITISH CYCLING FE ZZMAL01"/>
    <m/>
    <n v="115"/>
    <n v="4723.8999999999996"/>
    <n v="115"/>
    <x v="0"/>
    <x v="0"/>
    <m/>
  </r>
  <r>
    <d v="2017-03-08T00:00:00"/>
    <s v="BGC"/>
    <s v="'30-95-41"/>
    <n v="20505460"/>
    <s v="BRITISH CYCLING FE ZZMAL10"/>
    <m/>
    <n v="135"/>
    <n v="4858.8999999999996"/>
    <n v="135"/>
    <x v="0"/>
    <x v="0"/>
    <m/>
  </r>
  <r>
    <d v="2017-03-10T00:00:00"/>
    <s v="CHQ"/>
    <s v="'30-95-41"/>
    <n v="20505460"/>
    <n v="289"/>
    <n v="240"/>
    <m/>
    <n v="4705.3999999999996"/>
    <n v="-240"/>
    <x v="6"/>
    <x v="0"/>
    <s v="Eastnor land hire"/>
  </r>
  <r>
    <d v="2017-03-10T00:00:00"/>
    <s v="BGC"/>
    <s v="'30-95-41"/>
    <n v="20505460"/>
    <s v="BRITISH CYCLING FE ZFCMA04"/>
    <m/>
    <n v="86.5"/>
    <n v="4945.3999999999996"/>
    <n v="86.5"/>
    <x v="0"/>
    <x v="0"/>
    <m/>
  </r>
  <r>
    <d v="2017-03-14T00:00:00"/>
    <s v="FPI"/>
    <s v="'30-95-41"/>
    <n v="20505460"/>
    <s v="KIRBY M A &amp; M A PIERS KIRBY 36220359299505000N 600127     10 14MAR17 22:03"/>
    <m/>
    <n v="17.5"/>
    <n v="4722.8999999999996"/>
    <n v="17.5"/>
    <x v="7"/>
    <x v="0"/>
    <m/>
  </r>
  <r>
    <d v="2017-03-14T00:00:00"/>
    <s v="FPI"/>
    <s v="'30-95-41"/>
    <n v="20505460"/>
    <s v="ROCCA S/A DARCEY ROCCA 29224850118284000R 832845     10 14MAR17 22:48"/>
    <m/>
    <n v="17.5"/>
    <n v="4757.8999999999996"/>
    <n v="17.5"/>
    <x v="7"/>
    <x v="0"/>
    <m/>
  </r>
  <r>
    <d v="2017-03-14T00:00:00"/>
    <s v="FPI"/>
    <s v="'30-95-41"/>
    <n v="20505460"/>
    <s v="WILKINS&amp;HATCHER J HATCHER WILKINS 13221038065518000N 522139     10 14MAR17 22:10"/>
    <m/>
    <n v="17.5"/>
    <n v="4740.3999999999996"/>
    <n v="17.5"/>
    <x v="7"/>
    <x v="0"/>
    <m/>
  </r>
  <r>
    <d v="2017-03-15T00:00:00"/>
    <s v="FPI"/>
    <s v="'30-95-41"/>
    <n v="20505460"/>
    <s v="AMY THORNBER TOBY THORNBER 00151075632BBDVSDQ 090126     10 15MAR17 19:14"/>
    <m/>
    <n v="17.5"/>
    <n v="5290.4"/>
    <n v="17.5"/>
    <x v="7"/>
    <x v="0"/>
    <m/>
  </r>
  <r>
    <d v="2017-03-15T00:00:00"/>
    <s v="FPI"/>
    <s v="'30-95-41"/>
    <n v="20505460"/>
    <s v="ARCHER VJ&amp;B JOE ARCHER 052859701380513001 404777     10 15MAR17 08:31"/>
    <m/>
    <n v="17.5"/>
    <n v="5220.3999999999996"/>
    <n v="17.5"/>
    <x v="7"/>
    <x v="0"/>
    <m/>
  </r>
  <r>
    <d v="2017-03-15T00:00:00"/>
    <s v="FPI"/>
    <s v="'30-95-41"/>
    <n v="20505460"/>
    <s v="BRADLEY LUCKMAN J LUCKMAN 00151489632BBCFHKB 090127     10 15MAR17 20:58"/>
    <m/>
    <n v="17.5"/>
    <n v="5342.9"/>
    <n v="17.5"/>
    <x v="7"/>
    <x v="0"/>
    <m/>
  </r>
  <r>
    <d v="2017-03-15T00:00:00"/>
    <s v="BGC"/>
    <s v="'30-95-41"/>
    <n v="20505460"/>
    <s v="BRITISH CYCLING FE ZZMAL01"/>
    <m/>
    <n v="275"/>
    <n v="5167.8999999999996"/>
    <n v="275"/>
    <x v="0"/>
    <x v="0"/>
    <m/>
  </r>
  <r>
    <d v="2017-03-15T00:00:00"/>
    <s v="BGC"/>
    <s v="'30-95-41"/>
    <n v="20505460"/>
    <s v="BRITISH CYCLING FE ZZMAL10"/>
    <m/>
    <n v="135"/>
    <n v="4892.8999999999996"/>
    <n v="135"/>
    <x v="0"/>
    <x v="0"/>
    <m/>
  </r>
  <r>
    <d v="2017-03-15T00:00:00"/>
    <s v="FPI"/>
    <s v="'30-95-41"/>
    <n v="20505460"/>
    <s v="CATHERINE SMITH BARNEY SMITH 00153425632BLWDWSS 090128     10 15MAR17 20:35"/>
    <m/>
    <n v="17.5"/>
    <n v="5325.4"/>
    <n v="17.5"/>
    <x v="7"/>
    <x v="0"/>
    <m/>
  </r>
  <r>
    <d v="2017-03-15T00:00:00"/>
    <s v="FPI"/>
    <s v="'30-95-41"/>
    <n v="20505460"/>
    <s v="HARNDEN EM FAMILY HARNDEN 13144502704935000N 538133     10 15MAR17 14:45"/>
    <m/>
    <n v="17.5"/>
    <n v="5237.8999999999996"/>
    <n v="17.5"/>
    <x v="7"/>
    <x v="0"/>
    <m/>
  </r>
  <r>
    <d v="2017-03-15T00:00:00"/>
    <s v="FPI"/>
    <s v="'30-95-41"/>
    <n v="20505460"/>
    <s v="MARSHALL J&amp;L Z&amp;O MARSHALL 293465402180513001 402027     10 15MAR17 08:12"/>
    <m/>
    <n v="35"/>
    <n v="5202.8999999999996"/>
    <n v="35"/>
    <x v="7"/>
    <x v="0"/>
    <m/>
  </r>
  <r>
    <d v="2017-03-15T00:00:00"/>
    <s v="FPI"/>
    <s v="'30-95-41"/>
    <n v="20505460"/>
    <s v="MARTHA WORTHINGTON JONAH WORTHINGTON 00151489632BBCFHJP 090126     10 15MAR17 19:48"/>
    <m/>
    <n v="17.5"/>
    <n v="5307.9"/>
    <n v="17.5"/>
    <x v="7"/>
    <x v="0"/>
    <m/>
  </r>
  <r>
    <d v="2017-03-15T00:00:00"/>
    <s v="FPI"/>
    <s v="'30-95-41"/>
    <n v="20505460"/>
    <s v="NELSON T N WILLS+PTOLEMY NELS RP4659983902674400 204606     10 15MAR17 18:02"/>
    <m/>
    <n v="35"/>
    <n v="5272.9"/>
    <n v="35"/>
    <x v="7"/>
    <x v="0"/>
    <m/>
  </r>
  <r>
    <d v="2017-03-16T00:00:00"/>
    <s v="PAY"/>
    <s v="'30-95-41"/>
    <n v="20505460"/>
    <n v="294"/>
    <n v="300"/>
    <m/>
    <n v="5042.8999999999996"/>
    <n v="-300"/>
    <x v="8"/>
    <x v="0"/>
    <m/>
  </r>
  <r>
    <d v="2017-03-16T00:00:00"/>
    <s v="FPI"/>
    <s v="'30-95-41"/>
    <n v="20505460"/>
    <s v="DUTTON DAVID LUCAS DUTTON FP17075O02889201 070116     10 16MAR17 17:56"/>
    <m/>
    <n v="17.5"/>
    <n v="5060.3999999999996"/>
    <n v="17.5"/>
    <x v="7"/>
    <x v="0"/>
    <m/>
  </r>
  <r>
    <d v="2017-03-17T00:00:00"/>
    <s v="TFR"/>
    <s v="'30-95-41"/>
    <n v="20505460"/>
    <s v="C THOMAS THOMAS HAF"/>
    <m/>
    <n v="52.5"/>
    <n v="5112.8999999999996"/>
    <n v="52.5"/>
    <x v="7"/>
    <x v="0"/>
    <m/>
  </r>
  <r>
    <d v="2017-03-20T00:00:00"/>
    <s v="FPI"/>
    <s v="'30-95-41"/>
    <n v="20505460"/>
    <s v="GURNSEY DAVID EDAN GURNSEY FP17077O04039114 070116     10 18MAR17 17:04"/>
    <m/>
    <n v="17.5"/>
    <n v="5200.3999999999996"/>
    <n v="17.5"/>
    <x v="7"/>
    <x v="0"/>
    <m/>
  </r>
  <r>
    <d v="2017-03-20T00:00:00"/>
    <s v="FPI"/>
    <s v="'30-95-41"/>
    <n v="20505460"/>
    <s v="HARDING K SIM HARDING 36080619640144000N 558136     10 20MAR17 08:06"/>
    <m/>
    <n v="17.5"/>
    <n v="5235.3999999999996"/>
    <n v="17.5"/>
    <x v="7"/>
    <x v="0"/>
    <m/>
  </r>
  <r>
    <d v="2017-03-20T00:00:00"/>
    <s v="TFR"/>
    <s v="'30-95-41"/>
    <n v="20505460"/>
    <s v="P ROBERTS  18MAR17 2017 COACHING"/>
    <m/>
    <n v="17.5"/>
    <n v="5182.8999999999996"/>
    <n v="17.5"/>
    <x v="7"/>
    <x v="0"/>
    <m/>
  </r>
  <r>
    <d v="2017-03-20T00:00:00"/>
    <s v="FPI"/>
    <s v="'30-95-41"/>
    <n v="20505460"/>
    <s v="WILKINS&amp;HATCHER R HATCHER WILKINS 44030317059849000N 522139     10 19MAR17 03:03"/>
    <m/>
    <n v="17.5"/>
    <n v="5217.8999999999996"/>
    <n v="17.5"/>
    <x v="7"/>
    <x v="0"/>
    <m/>
  </r>
  <r>
    <d v="2017-03-20T00:00:00"/>
    <s v="FPI"/>
    <s v="'30-95-41"/>
    <n v="20505460"/>
    <s v="WILLIAMS K&amp;A GRACE DAISY BEN 322002034090813001 401100     10 18MAR17 09:04"/>
    <m/>
    <n v="52.5"/>
    <n v="5165.3999999999996"/>
    <n v="52.5"/>
    <x v="7"/>
    <x v="0"/>
    <m/>
  </r>
  <r>
    <d v="2017-03-21T00:00:00"/>
    <s v="DEP"/>
    <s v="'30-95-41"/>
    <n v="20505460"/>
    <n v="500187"/>
    <m/>
    <n v="2211.8000000000002"/>
    <n v="7482.2"/>
    <n v="1911.8"/>
    <x v="3"/>
    <x v="0"/>
    <s v="Eastnor"/>
  </r>
  <r>
    <d v="2017-03-21T00:00:00"/>
    <m/>
    <m/>
    <m/>
    <m/>
    <m/>
    <m/>
    <m/>
    <n v="300"/>
    <x v="8"/>
    <x v="0"/>
    <m/>
  </r>
  <r>
    <d v="2017-03-21T00:00:00"/>
    <s v="TFR"/>
    <s v="'30-95-41"/>
    <n v="20505460"/>
    <s v="H SENTER LOGAN SENTER FEES"/>
    <m/>
    <n v="17.5"/>
    <n v="5252.9"/>
    <n v="17.5"/>
    <x v="7"/>
    <x v="0"/>
    <m/>
  </r>
  <r>
    <d v="2017-03-21T00:00:00"/>
    <s v="FPI"/>
    <s v="'30-95-41"/>
    <n v="20505460"/>
    <s v="MS L M F KING MORGAN KING 000000000095075749 089300     10 21MAR17 08:35"/>
    <m/>
    <n v="17.5"/>
    <n v="5270.4"/>
    <n v="17.5"/>
    <x v="7"/>
    <x v="0"/>
    <m/>
  </r>
  <r>
    <d v="2017-03-22T00:00:00"/>
    <s v="BGC"/>
    <s v="'30-95-41"/>
    <n v="20505460"/>
    <s v="BRITISH CYCLING FE ZZMAL01"/>
    <m/>
    <n v="115"/>
    <n v="7597.2"/>
    <n v="115"/>
    <x v="0"/>
    <x v="0"/>
    <m/>
  </r>
  <r>
    <d v="2017-03-23T00:00:00"/>
    <s v="DEP"/>
    <s v="'30-95-41"/>
    <n v="20505460"/>
    <n v="500188"/>
    <m/>
    <n v="547.5"/>
    <n v="8144.7"/>
    <n v="407.5"/>
    <x v="7"/>
    <x v="0"/>
    <m/>
  </r>
  <r>
    <d v="2017-03-23T00:00:00"/>
    <m/>
    <m/>
    <m/>
    <m/>
    <m/>
    <m/>
    <m/>
    <n v="140"/>
    <x v="4"/>
    <x v="0"/>
    <s v="scimitar"/>
  </r>
  <r>
    <d v="2017-03-23T00:00:00"/>
    <s v="FPI"/>
    <s v="'30-95-41"/>
    <n v="20505460"/>
    <s v="ALICE BRUCE MALVERN CYCLE 00153425632BLXZQGJ 090129     10 23MAR17 22:55"/>
    <m/>
    <n v="17.5"/>
    <n v="8162.2"/>
    <n v="17.5"/>
    <x v="7"/>
    <x v="0"/>
    <m/>
  </r>
  <r>
    <d v="2017-03-24T00:00:00"/>
    <s v="BGC"/>
    <s v="'30-95-41"/>
    <n v="20505460"/>
    <s v="BRITISH CYCLING FE ZFCMA04"/>
    <m/>
    <n v="108"/>
    <n v="8270.2000000000007"/>
    <n v="108"/>
    <x v="0"/>
    <x v="0"/>
    <m/>
  </r>
  <r>
    <d v="2017-03-27T00:00:00"/>
    <s v="DEP"/>
    <s v="'30-95-41"/>
    <n v="20505460"/>
    <n v="500189"/>
    <m/>
    <n v="120"/>
    <n v="8470.2000000000007"/>
    <n v="105"/>
    <x v="7"/>
    <x v="0"/>
    <m/>
  </r>
  <r>
    <d v="2017-03-27T00:00:00"/>
    <m/>
    <m/>
    <m/>
    <m/>
    <m/>
    <m/>
    <m/>
    <n v="15"/>
    <x v="5"/>
    <x v="0"/>
    <s v="les"/>
  </r>
  <r>
    <d v="2017-03-27T00:00:00"/>
    <s v="FPI"/>
    <s v="'30-95-41"/>
    <n v="20505460"/>
    <s v="BUTLER SK SARAH BUTLER 417023420591623001 402029     10 26MAR17 19:50"/>
    <m/>
    <n v="35"/>
    <n v="8305.2000000000007"/>
    <n v="35"/>
    <x v="7"/>
    <x v="0"/>
    <m/>
  </r>
  <r>
    <d v="2017-03-27T00:00:00"/>
    <s v="FPI"/>
    <s v="'30-95-41"/>
    <n v="20505460"/>
    <s v="NIXON MJ&amp;LJ BETHIA+ELIJAHNIXON 088989440212623001 402820     10 26MAR17 21:20"/>
    <m/>
    <n v="35"/>
    <n v="8340.2000000000007"/>
    <n v="35"/>
    <x v="7"/>
    <x v="0"/>
    <m/>
  </r>
  <r>
    <d v="2017-03-27T00:00:00"/>
    <s v="TFR"/>
    <s v="'30-95-41"/>
    <n v="20505460"/>
    <s v="S GOODE RIDE4CHARLIE DONAT"/>
    <m/>
    <n v="10"/>
    <n v="8350.2000000000007"/>
    <n v="10"/>
    <x v="5"/>
    <x v="0"/>
    <m/>
  </r>
  <r>
    <d v="2017-03-28T00:00:00"/>
    <s v="CHQ"/>
    <s v="'30-95-41"/>
    <n v="20505460"/>
    <n v="293"/>
    <n v="336"/>
    <m/>
    <n v="8134.2"/>
    <n v="-336"/>
    <x v="6"/>
    <x v="0"/>
    <s v="portaloos eastnor"/>
  </r>
  <r>
    <d v="2017-03-30T00:00:00"/>
    <s v="CHQ"/>
    <s v="'30-95-41"/>
    <n v="20505460"/>
    <n v="295"/>
    <n v="20"/>
    <m/>
    <n v="8121.7"/>
    <n v="-20"/>
    <x v="6"/>
    <x v="0"/>
    <s v="chips"/>
  </r>
  <r>
    <d v="2017-03-30T00:00:00"/>
    <s v="BGC"/>
    <s v="'30-95-41"/>
    <n v="20505460"/>
    <s v="BRITISH CYCLING FE ZZMAL10"/>
    <m/>
    <n v="7.5"/>
    <n v="8141.7"/>
    <n v="7.5"/>
    <x v="0"/>
    <x v="0"/>
    <m/>
  </r>
  <r>
    <d v="2017-04-03T00:00:00"/>
    <s v="CHQ"/>
    <s v="'30-95-41"/>
    <n v="20505460"/>
    <n v="296"/>
    <n v="51.66"/>
    <m/>
    <n v="8126.64"/>
    <n v="-51.66"/>
    <x v="6"/>
    <x v="0"/>
    <s v="agm food"/>
  </r>
  <r>
    <d v="2017-04-03T00:00:00"/>
    <s v="CHQ"/>
    <s v="'30-95-41"/>
    <n v="20505460"/>
    <n v="299"/>
    <n v="12.2"/>
    <m/>
    <n v="8178.3"/>
    <n v="-12.2"/>
    <x v="2"/>
    <x v="0"/>
    <s v="Domain name"/>
  </r>
  <r>
    <d v="2017-04-03T00:00:00"/>
    <s v="BGC"/>
    <s v="'30-95-41"/>
    <n v="20505460"/>
    <s v="BRITISH CYCLING FE ZFCMA04"/>
    <m/>
    <n v="68.8"/>
    <n v="8190.5"/>
    <n v="68.8"/>
    <x v="0"/>
    <x v="0"/>
    <m/>
  </r>
  <r>
    <d v="2017-04-04T00:00:00"/>
    <s v="CHQ"/>
    <s v="'30-95-41"/>
    <n v="20505460"/>
    <n v="298"/>
    <n v="140"/>
    <m/>
    <n v="7986.64"/>
    <n v="-140"/>
    <x v="6"/>
    <x v="0"/>
    <s v="eastnor rider charge"/>
  </r>
  <r>
    <d v="2017-04-05T00:00:00"/>
    <s v="CHQ"/>
    <s v="'30-95-41"/>
    <n v="20505460"/>
    <n v="291"/>
    <n v="23"/>
    <m/>
    <n v="7940.64"/>
    <n v="-23"/>
    <x v="6"/>
    <x v="0"/>
    <s v="reliability hq"/>
  </r>
  <r>
    <d v="2017-04-05T00:00:00"/>
    <s v="CHQ"/>
    <s v="'30-95-41"/>
    <n v="20505460"/>
    <n v="297"/>
    <n v="23"/>
    <m/>
    <n v="7963.64"/>
    <n v="-23"/>
    <x v="6"/>
    <x v="0"/>
    <s v="agm hire"/>
  </r>
  <r>
    <d v="2017-04-05T00:00:00"/>
    <s v="FPI"/>
    <s v="'30-95-41"/>
    <n v="20505460"/>
    <s v="SULLIVAN J HARRY SULLIVAN 553282610591504001 404039     10 05APR17 19:50"/>
    <m/>
    <n v="17.5"/>
    <n v="7958.14"/>
    <n v="17.5"/>
    <x v="7"/>
    <x v="0"/>
    <m/>
  </r>
  <r>
    <d v="2017-04-07T00:00:00"/>
    <s v="DEP"/>
    <s v="'30-95-41"/>
    <n v="20505460"/>
    <n v="500190"/>
    <m/>
    <n v="10"/>
    <n v="7968.14"/>
    <n v="10"/>
    <x v="0"/>
    <x v="0"/>
    <m/>
  </r>
  <r>
    <d v="2017-04-12T00:00:00"/>
    <s v="CHQ"/>
    <s v="'30-95-41"/>
    <n v="20505460"/>
    <n v="363"/>
    <n v="10.69"/>
    <m/>
    <n v="7957.45"/>
    <n v="-10.69"/>
    <x v="2"/>
    <x v="0"/>
    <s v="Wordpress website"/>
  </r>
  <r>
    <d v="2017-04-12T00:00:00"/>
    <s v="CHQ"/>
    <s v="'30-95-41"/>
    <n v="20505460"/>
    <n v="364"/>
    <n v="17.5"/>
    <m/>
    <n v="7939.95"/>
    <n v="-17.5"/>
    <x v="7"/>
    <x v="0"/>
    <s v="refund"/>
  </r>
  <r>
    <d v="2017-04-21T00:00:00"/>
    <s v="CHQ"/>
    <s v="'30-95-41"/>
    <n v="20505460"/>
    <n v="361"/>
    <n v="28"/>
    <m/>
    <n v="7911.95"/>
    <n v="-28"/>
    <x v="6"/>
    <x v="0"/>
    <s v="eastnor vat"/>
  </r>
  <r>
    <d v="2017-04-27T00:00:00"/>
    <s v="DEP"/>
    <s v="'30-95-41"/>
    <n v="20505460"/>
    <n v="500191"/>
    <m/>
    <n v="32"/>
    <n v="7943.95"/>
    <n v="20"/>
    <x v="4"/>
    <x v="0"/>
    <m/>
  </r>
  <r>
    <d v="2017-04-27T00:00:00"/>
    <m/>
    <m/>
    <m/>
    <m/>
    <m/>
    <m/>
    <m/>
    <n v="12"/>
    <x v="0"/>
    <x v="0"/>
    <m/>
  </r>
  <r>
    <d v="2017-04-28T00:00:00"/>
    <s v="BGC"/>
    <s v="'30-95-41"/>
    <n v="20505460"/>
    <s v="BRITISH CYCLING FE ZFCMA04"/>
    <m/>
    <n v="18"/>
    <n v="7961.95"/>
    <n v="18"/>
    <x v="0"/>
    <x v="0"/>
    <m/>
  </r>
  <r>
    <d v="2017-05-02T00:00:00"/>
    <s v="FPI"/>
    <s v="'30-95-41"/>
    <n v="20505460"/>
    <s v="KIRBY M A &amp; M A PIERS KIRBY 62203609231617000N 600127     10 02MAY17 20:36"/>
    <m/>
    <n v="6"/>
    <n v="7967.95"/>
    <n v="6"/>
    <x v="7"/>
    <x v="0"/>
    <m/>
  </r>
  <r>
    <d v="2017-05-04T00:00:00"/>
    <s v="DEP"/>
    <s v="'30-95-41"/>
    <n v="20505460"/>
    <n v="500192"/>
    <m/>
    <n v="70.5"/>
    <n v="8038.45"/>
    <n v="10.5"/>
    <x v="7"/>
    <x v="0"/>
    <m/>
  </r>
  <r>
    <d v="2017-05-04T00:00:00"/>
    <m/>
    <m/>
    <m/>
    <m/>
    <m/>
    <m/>
    <m/>
    <n v="60"/>
    <x v="4"/>
    <x v="0"/>
    <m/>
  </r>
  <r>
    <d v="2017-05-05T00:00:00"/>
    <s v="BGC"/>
    <s v="'30-95-41"/>
    <n v="20505460"/>
    <s v="BRITISH CYCLING FE ZFCMA04"/>
    <m/>
    <n v="84"/>
    <n v="8122.45"/>
    <n v="84"/>
    <x v="0"/>
    <x v="0"/>
    <m/>
  </r>
  <r>
    <d v="2017-05-10T00:00:00"/>
    <s v="TFR"/>
    <s v="'30-95-41"/>
    <n v="20505460"/>
    <s v="B BEDDOWS AIDEN BEDDOWS"/>
    <m/>
    <n v="21"/>
    <n v="8227.4500000000007"/>
    <n v="21"/>
    <x v="7"/>
    <x v="0"/>
    <m/>
  </r>
  <r>
    <d v="2017-05-10T00:00:00"/>
    <s v="TFR"/>
    <s v="'30-95-41"/>
    <n v="20505460"/>
    <s v="H SENTER LOGAN SENTER FEES"/>
    <m/>
    <n v="21"/>
    <n v="8248.4500000000007"/>
    <n v="21"/>
    <x v="7"/>
    <x v="0"/>
    <m/>
  </r>
  <r>
    <d v="2017-05-10T00:00:00"/>
    <s v="FPI"/>
    <s v="'30-95-41"/>
    <n v="20505460"/>
    <s v="HAIGHTON RACHEL ANYA HAIGHTON FP17130O17718057 070116     10 10MAY17 22:45"/>
    <m/>
    <n v="21"/>
    <n v="8332.4500000000007"/>
    <n v="21"/>
    <x v="7"/>
    <x v="0"/>
    <m/>
  </r>
  <r>
    <d v="2017-05-10T00:00:00"/>
    <s v="FPI"/>
    <s v="'30-95-41"/>
    <n v="20505460"/>
    <s v="HAIGHTON RACHEL CHARLIE HAIGHTON FP17130O17717198 070116     10 10MAY17 22:42"/>
    <m/>
    <n v="21"/>
    <n v="8311.4500000000007"/>
    <n v="21"/>
    <x v="7"/>
    <x v="0"/>
    <m/>
  </r>
  <r>
    <d v="2017-05-10T00:00:00"/>
    <s v="FPI"/>
    <s v="'30-95-41"/>
    <n v="20505460"/>
    <s v="HAIGHTON RACHEL ZOE HAIGHTON FP17130O17719253 070116     10 10MAY17 22:49"/>
    <m/>
    <n v="21"/>
    <n v="8353.4500000000007"/>
    <n v="21"/>
    <x v="7"/>
    <x v="0"/>
    <m/>
  </r>
  <r>
    <d v="2017-05-10T00:00:00"/>
    <s v="FPI"/>
    <s v="'30-95-41"/>
    <n v="20505460"/>
    <s v="JACKSON S+R AARON JACKSON RP4659987882032200 203964     10 10MAY17 18:08"/>
    <m/>
    <n v="21"/>
    <n v="8185.45"/>
    <n v="21"/>
    <x v="7"/>
    <x v="0"/>
    <m/>
  </r>
  <r>
    <d v="2017-05-10T00:00:00"/>
    <s v="FPI"/>
    <s v="'30-95-41"/>
    <n v="20505460"/>
    <s v="KIRBY M A &amp; M A PIERS KIRBY 16175948641620000N 600127     10 10MAY17 17:59"/>
    <m/>
    <n v="21"/>
    <n v="8143.45"/>
    <n v="21"/>
    <x v="7"/>
    <x v="0"/>
    <m/>
  </r>
  <r>
    <d v="2017-05-10T00:00:00"/>
    <s v="FPI"/>
    <s v="'30-95-41"/>
    <n v="20505460"/>
    <s v="MARTHA WORTHINGTON JONAH WORTHINGTON 00151489632BBCGJMR 090126     10 10MAY17 19:26"/>
    <m/>
    <n v="21"/>
    <n v="8206.4500000000007"/>
    <n v="21"/>
    <x v="7"/>
    <x v="0"/>
    <m/>
  </r>
  <r>
    <d v="2017-05-10T00:00:00"/>
    <s v="TFR"/>
    <s v="'30-95-41"/>
    <n v="20505460"/>
    <s v="P ROBERTS ROSIE ROBERTS"/>
    <m/>
    <n v="21"/>
    <n v="8164.45"/>
    <n v="21"/>
    <x v="7"/>
    <x v="0"/>
    <m/>
  </r>
  <r>
    <d v="2017-05-10T00:00:00"/>
    <s v="FPI"/>
    <s v="'30-95-41"/>
    <n v="20505460"/>
    <s v="WILKINS&amp;HATCHER ROMILLY JEMIMA HW 18220028803105000N 522139     10 10MAY17 22:00"/>
    <m/>
    <n v="42"/>
    <n v="8290.4500000000007"/>
    <n v="42"/>
    <x v="7"/>
    <x v="0"/>
    <m/>
  </r>
  <r>
    <d v="2017-05-11T00:00:00"/>
    <s v="FPI"/>
    <s v="'30-95-41"/>
    <n v="20505460"/>
    <s v="JOSEPHINE LEWIS BARNEY PALMER 00151612632BBCQBFL 090126     10 11MAY17 11:07"/>
    <m/>
    <n v="21"/>
    <n v="8416.4500000000007"/>
    <n v="21"/>
    <x v="7"/>
    <x v="0"/>
    <m/>
  </r>
  <r>
    <d v="2017-05-11T00:00:00"/>
    <s v="FPI"/>
    <s v="'30-95-41"/>
    <n v="20505460"/>
    <s v="MILLER M &amp; L CIARA MILLER 829578454201115001 403109     10 11MAY17 10:24"/>
    <m/>
    <n v="21"/>
    <n v="8395.4500000000007"/>
    <n v="21"/>
    <x v="7"/>
    <x v="0"/>
    <m/>
  </r>
  <r>
    <d v="2017-05-11T00:00:00"/>
    <s v="FPI"/>
    <s v="'30-95-41"/>
    <n v="20505460"/>
    <s v="MS L M F KING KING DAVIES 000000000098167578 089300     10 11MAY17 16:30"/>
    <m/>
    <n v="21"/>
    <n v="8437.4500000000007"/>
    <n v="21"/>
    <x v="7"/>
    <x v="0"/>
    <m/>
  </r>
  <r>
    <d v="2017-05-11T00:00:00"/>
    <s v="FPI"/>
    <s v="'30-95-41"/>
    <n v="20505460"/>
    <s v="ROCCA S/A DARCEY ROCCA 18080324795771000R 832845     10 11MAY17 08:03"/>
    <m/>
    <n v="21"/>
    <n v="8374.4500000000007"/>
    <n v="21"/>
    <x v="7"/>
    <x v="0"/>
    <m/>
  </r>
  <r>
    <d v="2017-05-11T00:00:00"/>
    <s v="FPI"/>
    <s v="'30-95-41"/>
    <n v="20505460"/>
    <s v="WILLIAMS K&amp;A GRACE DAISY BEN 370830025312115001 401100     10 11MAY17 21:35"/>
    <m/>
    <n v="63"/>
    <n v="8500.4500000000007"/>
    <n v="63"/>
    <x v="7"/>
    <x v="0"/>
    <m/>
  </r>
  <r>
    <d v="2017-05-12T00:00:00"/>
    <s v="TFR"/>
    <s v="'30-95-41"/>
    <n v="20505460"/>
    <s v="C MACKENZIE LEO MACKENZIE"/>
    <m/>
    <n v="21"/>
    <n v="8521.4500000000007"/>
    <n v="21"/>
    <x v="7"/>
    <x v="0"/>
    <m/>
  </r>
  <r>
    <d v="2017-05-12T00:00:00"/>
    <s v="FPI"/>
    <s v="'30-95-41"/>
    <n v="20505460"/>
    <s v="GURNSEY DAVID EDAN GURNSEY FP17132O18988707 070116     10 12MAY17 21:22"/>
    <m/>
    <n v="21"/>
    <n v="8542.4500000000007"/>
    <n v="21"/>
    <x v="7"/>
    <x v="0"/>
    <m/>
  </r>
  <r>
    <d v="2017-05-15T00:00:00"/>
    <s v="FPI"/>
    <s v="'30-95-41"/>
    <n v="20505460"/>
    <s v="ANDREW THORNBER TOBY THORNBER 00151075632BBDYRZF 090126     10 14MAY17 10:11"/>
    <m/>
    <n v="21"/>
    <n v="8605.4500000000007"/>
    <n v="21"/>
    <x v="7"/>
    <x v="0"/>
    <m/>
  </r>
  <r>
    <d v="2017-05-15T00:00:00"/>
    <s v="FPI"/>
    <s v="'30-95-41"/>
    <n v="20505460"/>
    <s v="BERRY&amp;DUKES E &amp; G BERRY 293769643041315001 404771     10 13MAY17 14:03"/>
    <m/>
    <n v="42"/>
    <n v="8584.4500000000007"/>
    <n v="42"/>
    <x v="7"/>
    <x v="0"/>
    <m/>
  </r>
  <r>
    <d v="2017-05-15T00:00:00"/>
    <s v="FPI"/>
    <s v="'30-95-41"/>
    <n v="20505460"/>
    <s v="NIXON MJ&amp;LJ BETHIA+ELIJAHNIXON 339833523570515001 402820     10 15MAY17 07:53"/>
    <m/>
    <n v="42"/>
    <n v="8647.4500000000007"/>
    <n v="42"/>
    <x v="7"/>
    <x v="0"/>
    <m/>
  </r>
  <r>
    <d v="2017-05-16T00:00:00"/>
    <s v="FPI"/>
    <s v="'30-95-41"/>
    <n v="20505460"/>
    <s v="HARNDEN EM ROBERT HARNDEN 47100953192731000N 538133     10 16MAY17 10:09"/>
    <m/>
    <n v="21"/>
    <n v="8668.4500000000007"/>
    <n v="21"/>
    <x v="7"/>
    <x v="0"/>
    <m/>
  </r>
  <r>
    <d v="2017-05-17T00:00:00"/>
    <s v="FPI"/>
    <s v="'30-95-41"/>
    <n v="20505460"/>
    <s v="ALICE BRUCE MALVERN CYCLE 00153425632BMQPWXG 090129     10 17MAY17 10:47"/>
    <m/>
    <n v="21"/>
    <n v="8710.4500000000007"/>
    <n v="21"/>
    <x v="7"/>
    <x v="0"/>
    <m/>
  </r>
  <r>
    <d v="2017-05-17T00:00:00"/>
    <s v="FPI"/>
    <s v="'30-95-41"/>
    <n v="20505460"/>
    <s v="ARCHER VJ&amp;B JOE ARCHER 204516105591715001 404777     10 17MAY17 19:55"/>
    <m/>
    <n v="21"/>
    <n v="8731.4500000000007"/>
    <n v="21"/>
    <x v="7"/>
    <x v="0"/>
    <m/>
  </r>
  <r>
    <d v="2017-05-17T00:00:00"/>
    <s v="FPI"/>
    <s v="'30-95-41"/>
    <n v="20505460"/>
    <s v="CATHERINE SMITH BARNEY SMITH 00153425632BMQSGPV 090128     10 17MAY17 21:21"/>
    <m/>
    <n v="21"/>
    <n v="8752.4500000000007"/>
    <n v="21"/>
    <x v="7"/>
    <x v="0"/>
    <m/>
  </r>
  <r>
    <d v="2017-05-17T00:00:00"/>
    <s v="FPI"/>
    <s v="'30-95-41"/>
    <n v="20505460"/>
    <s v="KENT MARTIN LUCAS KENT FP17137O01167217 070246     10 17MAY17 09:38"/>
    <m/>
    <n v="21"/>
    <n v="8689.4500000000007"/>
    <n v="21"/>
    <x v="7"/>
    <x v="0"/>
    <m/>
  </r>
  <r>
    <d v="2017-05-18T00:00:00"/>
    <s v="FPI"/>
    <s v="'30-95-41"/>
    <n v="20505460"/>
    <s v="BRADLEY LUCKMAN J LUCKMAN 00151489632BBCGMCW 090127     10 18MAY17 15:24"/>
    <m/>
    <n v="21"/>
    <n v="8815.4500000000007"/>
    <n v="21"/>
    <x v="7"/>
    <x v="0"/>
    <m/>
  </r>
  <r>
    <d v="2017-05-18T00:00:00"/>
    <s v="FPI"/>
    <s v="'30-95-41"/>
    <n v="20505460"/>
    <s v="MARSHALL J&amp;L Z&amp;O MARSHALL 403965530101815001 402027     10 18MAY17 10:10"/>
    <m/>
    <n v="42"/>
    <n v="8794.4500000000007"/>
    <n v="42"/>
    <x v="7"/>
    <x v="0"/>
    <m/>
  </r>
  <r>
    <d v="2017-05-22T00:00:00"/>
    <s v="FPI"/>
    <s v="'30-95-41"/>
    <n v="20505460"/>
    <s v="BUTLER SK ELLIOT ROBERTS 115054003502125001 402029     10 21MAY17 20:53"/>
    <m/>
    <n v="42"/>
    <n v="8920.4500000000007"/>
    <n v="42"/>
    <x v="7"/>
    <x v="0"/>
    <m/>
  </r>
  <r>
    <d v="2017-05-22T00:00:00"/>
    <s v="TFR"/>
    <s v="'30-95-41"/>
    <n v="20505460"/>
    <s v="C THOMAS   21MAY17 THOMAS HAF"/>
    <m/>
    <n v="63"/>
    <n v="8983.4500000000007"/>
    <n v="63"/>
    <x v="7"/>
    <x v="0"/>
    <m/>
  </r>
  <r>
    <d v="2017-05-22T00:00:00"/>
    <s v="FPI"/>
    <s v="'30-95-41"/>
    <n v="20505460"/>
    <s v="DUTTON DAVID LUCAS DUTTON HOODI FP17140O03164461 070116     10 20MAY17 16:59"/>
    <m/>
    <n v="21"/>
    <n v="8878.4500000000007"/>
    <n v="21"/>
    <x v="7"/>
    <x v="0"/>
    <m/>
  </r>
  <r>
    <d v="2017-05-22T00:00:00"/>
    <s v="FPI"/>
    <s v="'30-95-41"/>
    <n v="20505460"/>
    <s v="HARDING K SIMEON H 30090616687549000N 558136     10 20MAY17 09:06"/>
    <m/>
    <n v="21"/>
    <n v="8836.4500000000007"/>
    <n v="21"/>
    <x v="7"/>
    <x v="0"/>
    <m/>
  </r>
  <r>
    <d v="2017-05-22T00:00:00"/>
    <s v="FPI"/>
    <s v="'30-95-41"/>
    <n v="20505460"/>
    <s v="WHITEHEAD D&amp;D EMMA WHITEHEAD 761596211051025001 404404     10 20MAY17 15:01"/>
    <m/>
    <n v="21"/>
    <n v="8857.4500000000007"/>
    <n v="21"/>
    <x v="7"/>
    <x v="0"/>
    <m/>
  </r>
  <r>
    <d v="2017-05-24T00:00:00"/>
    <s v="CHQ"/>
    <s v="'30-95-41"/>
    <n v="20505460"/>
    <n v="366"/>
    <n v="14"/>
    <m/>
    <n v="8969.4500000000007"/>
    <n v="-14"/>
    <x v="7"/>
    <x v="0"/>
    <s v="refund"/>
  </r>
  <r>
    <d v="2017-05-24T00:00:00"/>
    <s v="CHQ"/>
    <s v="'30-95-41"/>
    <n v="20505460"/>
    <n v="367"/>
    <n v="53.3"/>
    <m/>
    <n v="8916.15"/>
    <n v="-53.3"/>
    <x v="6"/>
    <x v="0"/>
    <s v="shed felt"/>
  </r>
  <r>
    <d v="2017-05-24T00:00:00"/>
    <s v="FPI"/>
    <s v="'30-95-41"/>
    <n v="20505460"/>
    <s v="DAY-THOMPSON T M ELIN DAY-THOMPSON 23084150862666000N 560061     10 24MAY17 08:41"/>
    <m/>
    <n v="21"/>
    <n v="8937.15"/>
    <n v="21"/>
    <x v="7"/>
    <x v="0"/>
    <m/>
  </r>
  <r>
    <d v="2017-05-24T00:00:00"/>
    <s v="FPI"/>
    <s v="'30-95-41"/>
    <n v="20505460"/>
    <s v="NELSON T N WILLS+PTOLEMY NELS RP4659988837218300 204606     10 24MAY17 21:40"/>
    <m/>
    <n v="35"/>
    <n v="8972.15"/>
    <n v="35"/>
    <x v="7"/>
    <x v="0"/>
    <m/>
  </r>
  <r>
    <d v="2017-05-25T00:00:00"/>
    <s v="DEP"/>
    <s v="'30-95-41"/>
    <n v="20505460"/>
    <n v="500193"/>
    <m/>
    <n v="98.5"/>
    <n v="9070.65"/>
    <n v="12"/>
    <x v="0"/>
    <x v="0"/>
    <m/>
  </r>
  <r>
    <d v="2017-05-25T00:00:00"/>
    <m/>
    <m/>
    <m/>
    <m/>
    <m/>
    <m/>
    <m/>
    <n v="86.5"/>
    <x v="7"/>
    <x v="0"/>
    <m/>
  </r>
  <r>
    <d v="2017-05-25T00:00:00"/>
    <s v="FPI"/>
    <s v="'30-95-41"/>
    <n v="20505460"/>
    <s v="NELSON T N WILLS+PTOLEMY NELS RP4659988884943800 204606     10 25MAY17 13:57"/>
    <m/>
    <n v="7"/>
    <n v="9077.65"/>
    <n v="7"/>
    <x v="7"/>
    <x v="0"/>
    <m/>
  </r>
  <r>
    <d v="2017-05-30T00:00:00"/>
    <s v="CHQ"/>
    <s v="'30-95-41"/>
    <n v="20505460"/>
    <n v="374"/>
    <n v="80"/>
    <m/>
    <n v="8997.65"/>
    <n v="-80"/>
    <x v="9"/>
    <x v="0"/>
    <m/>
  </r>
  <r>
    <d v="2017-06-01T00:00:00"/>
    <s v="CHQ"/>
    <s v="'30-95-41"/>
    <n v="20505460"/>
    <n v="373"/>
    <n v="60"/>
    <m/>
    <n v="8937.65"/>
    <n v="-60"/>
    <x v="9"/>
    <x v="0"/>
    <m/>
  </r>
  <r>
    <d v="2017-06-02T00:00:00"/>
    <s v="FPI"/>
    <s v="'30-95-41"/>
    <n v="20505460"/>
    <s v="LNP ASSOCIATES ABIGAIL PROSSER 36070236538395000N 538133     10 02JUN17 07:02"/>
    <m/>
    <n v="21"/>
    <n v="8958.65"/>
    <n v="21"/>
    <x v="7"/>
    <x v="0"/>
    <m/>
  </r>
  <r>
    <d v="2017-06-05T00:00:00"/>
    <s v="BGC"/>
    <s v="'30-95-41"/>
    <n v="20505460"/>
    <s v="BRITISH CYCLING FE ZFCMA04"/>
    <m/>
    <n v="42"/>
    <n v="9000.65"/>
    <n v="42"/>
    <x v="0"/>
    <x v="0"/>
    <m/>
  </r>
  <r>
    <d v="2017-06-05T00:00:00"/>
    <s v="FPI"/>
    <s v="'30-95-41"/>
    <n v="20505460"/>
    <s v="CLIFFORD L D RUBIN PASSBERGER 404455709090506001 403109     40 05JUN17 10:00"/>
    <m/>
    <n v="21"/>
    <n v="9021.65"/>
    <n v="21"/>
    <x v="7"/>
    <x v="0"/>
    <m/>
  </r>
  <r>
    <d v="2017-06-05T00:00:00"/>
    <s v="FPI"/>
    <s v="'30-95-41"/>
    <n v="20505460"/>
    <s v="CLIFFORD L D THEO CLIFFORD 025025549512406001 403109     40 05JUN17 10:00"/>
    <m/>
    <n v="21"/>
    <n v="9042.65"/>
    <n v="21"/>
    <x v="7"/>
    <x v="0"/>
    <m/>
  </r>
  <r>
    <d v="2017-06-05T00:00:00"/>
    <s v="TFR"/>
    <s v="'30-95-41"/>
    <n v="20505460"/>
    <s v="D REID LOCHIE REID"/>
    <m/>
    <n v="21"/>
    <n v="9063.65"/>
    <n v="21"/>
    <x v="7"/>
    <x v="0"/>
    <m/>
  </r>
  <r>
    <d v="2017-06-05T00:00:00"/>
    <s v="TFR"/>
    <s v="'30-95-41"/>
    <n v="20505460"/>
    <s v="D REID RAFFIE REID"/>
    <m/>
    <n v="21"/>
    <n v="9084.65"/>
    <n v="21"/>
    <x v="7"/>
    <x v="0"/>
    <m/>
  </r>
  <r>
    <d v="2017-06-07T00:00:00"/>
    <s v="FPI"/>
    <s v="'30-95-41"/>
    <n v="20505460"/>
    <s v="MS D K DAVIES &amp; MR JOE TRIGG 000000000099698413 089300     10 07JUN17 09:15"/>
    <m/>
    <n v="21"/>
    <n v="9105.65"/>
    <n v="21"/>
    <x v="7"/>
    <x v="0"/>
    <m/>
  </r>
  <r>
    <d v="2017-06-08T00:00:00"/>
    <s v="DEP"/>
    <s v="'30-95-41"/>
    <n v="20505460"/>
    <n v="500194"/>
    <m/>
    <n v="42"/>
    <n v="9147.65"/>
    <n v="42"/>
    <x v="7"/>
    <x v="0"/>
    <s v="shed felt"/>
  </r>
  <r>
    <d v="2017-06-09T00:00:00"/>
    <s v="BGC"/>
    <s v="'30-95-41"/>
    <n v="20505460"/>
    <s v="BRITISH CYCLING FE ZFCMA04"/>
    <m/>
    <n v="90"/>
    <n v="9237.65"/>
    <n v="90"/>
    <x v="0"/>
    <x v="0"/>
    <m/>
  </r>
  <r>
    <d v="2017-06-13T00:00:00"/>
    <s v="FPI"/>
    <s v="'30-95-41"/>
    <n v="20505460"/>
    <s v="MRS C E HARBORD 000000000100054649 089300     10 13JUN17 19:48"/>
    <m/>
    <n v="21"/>
    <n v="9258.65"/>
    <n v="21"/>
    <x v="7"/>
    <x v="0"/>
    <m/>
  </r>
  <r>
    <d v="2017-06-14T00:00:00"/>
    <s v="CHQ"/>
    <s v="'30-95-41"/>
    <n v="20505460"/>
    <n v="370"/>
    <n v="40"/>
    <m/>
    <n v="9218.65"/>
    <n v="-40"/>
    <x v="9"/>
    <x v="0"/>
    <m/>
  </r>
  <r>
    <d v="2017-06-21T00:00:00"/>
    <s v="CHQ"/>
    <s v="'30-95-41"/>
    <n v="20505460"/>
    <n v="369"/>
    <n v="60"/>
    <m/>
    <n v="9138.65"/>
    <n v="-60"/>
    <x v="9"/>
    <x v="0"/>
    <m/>
  </r>
  <r>
    <d v="2017-06-21T00:00:00"/>
    <s v="CHQ"/>
    <s v="'30-95-41"/>
    <n v="20505460"/>
    <n v="371"/>
    <n v="20"/>
    <m/>
    <n v="9198.65"/>
    <n v="-20"/>
    <x v="9"/>
    <x v="0"/>
    <m/>
  </r>
  <r>
    <d v="2017-06-22T00:00:00"/>
    <s v="CHQ"/>
    <s v="'30-95-41"/>
    <n v="20505460"/>
    <n v="372"/>
    <n v="40"/>
    <m/>
    <n v="9098.65"/>
    <n v="-40"/>
    <x v="9"/>
    <x v="0"/>
    <m/>
  </r>
  <r>
    <d v="2017-06-23T00:00:00"/>
    <s v="BGC"/>
    <s v="'30-95-41"/>
    <n v="20505460"/>
    <s v="BRITISH CYCLING FE ZFCMA04"/>
    <m/>
    <n v="66"/>
    <n v="9164.65"/>
    <n v="66"/>
    <x v="0"/>
    <x v="0"/>
    <m/>
  </r>
  <r>
    <d v="2017-06-29T00:00:00"/>
    <s v="DEP"/>
    <s v="'30-95-41"/>
    <n v="20505460"/>
    <n v="500195"/>
    <m/>
    <n v="64"/>
    <n v="9228.65"/>
    <n v="64"/>
    <x v="7"/>
    <x v="0"/>
    <s v="refund"/>
  </r>
  <r>
    <d v="2017-06-30T00:00:00"/>
    <s v="BGC"/>
    <s v="'30-95-41"/>
    <n v="20505460"/>
    <s v="BRITISH CYCLING FE ZFCMA04"/>
    <m/>
    <n v="12"/>
    <n v="9240.65"/>
    <n v="12"/>
    <x v="0"/>
    <x v="0"/>
    <m/>
  </r>
  <r>
    <d v="2017-07-11T00:00:00"/>
    <s v="PAY"/>
    <s v="'30-95-41"/>
    <n v="20505460"/>
    <n v="378"/>
    <n v="14"/>
    <m/>
    <n v="9226.65"/>
    <n v="-14"/>
    <x v="10"/>
    <x v="0"/>
    <s v="Ice creams"/>
  </r>
  <r>
    <d v="2017-07-12T00:00:00"/>
    <s v="FPI"/>
    <s v="'30-95-41"/>
    <n v="20505460"/>
    <s v="ALICE BRUCE MALVERN CYCLE 00153425632BNJTGDL 090129     10 12JUL17 23:21"/>
    <m/>
    <n v="14"/>
    <n v="9394.65"/>
    <n v="14"/>
    <x v="7"/>
    <x v="0"/>
    <m/>
  </r>
  <r>
    <d v="2017-07-12T00:00:00"/>
    <s v="FPI"/>
    <s v="'30-95-41"/>
    <n v="20505460"/>
    <s v="ARCHER VJ&amp;B JOE ARCHER 442486157102217001 404777     10 12JUL17 20:17"/>
    <m/>
    <n v="14"/>
    <n v="9352.65"/>
    <n v="14"/>
    <x v="7"/>
    <x v="0"/>
    <m/>
  </r>
  <r>
    <d v="2017-07-12T00:00:00"/>
    <s v="FPI"/>
    <s v="'30-95-41"/>
    <n v="20505460"/>
    <s v="DAY-THOMPSON T M ELIN DAY-THOMPSON 30180712593190000N 560061     10 12JUL17 18:07"/>
    <m/>
    <n v="14"/>
    <n v="9282.65"/>
    <n v="14"/>
    <x v="7"/>
    <x v="0"/>
    <m/>
  </r>
  <r>
    <d v="2017-07-12T00:00:00"/>
    <s v="FPI"/>
    <s v="'30-95-41"/>
    <n v="20505460"/>
    <s v="DUTTON DAVID LUCAS DUTTON FP17193O17262194 070116     10 12JUL17 18:05"/>
    <m/>
    <n v="14"/>
    <n v="9268.65"/>
    <n v="14"/>
    <x v="7"/>
    <x v="0"/>
    <m/>
  </r>
  <r>
    <d v="2017-07-12T00:00:00"/>
    <s v="FPI"/>
    <s v="'30-95-41"/>
    <n v="20505460"/>
    <s v="JACKSON S+R AARON JACKSON RP4659982361621200 203964     10 12JUL17 18:03"/>
    <m/>
    <n v="14"/>
    <n v="9240.65"/>
    <n v="14"/>
    <x v="7"/>
    <x v="0"/>
    <m/>
  </r>
  <r>
    <d v="2017-07-12T00:00:00"/>
    <s v="FPI"/>
    <s v="'30-95-41"/>
    <n v="20505460"/>
    <s v="JOSEPHINE LEWIS BARNEY PALMER 00151612632BBCRKYW 090126     10 12JUL17 18:04"/>
    <m/>
    <n v="14"/>
    <n v="9254.65"/>
    <n v="14"/>
    <x v="7"/>
    <x v="0"/>
    <m/>
  </r>
  <r>
    <d v="2017-07-12T00:00:00"/>
    <s v="FPI"/>
    <s v="'30-95-41"/>
    <n v="20505460"/>
    <s v="KIRBY M A &amp; M A PIERS KIRBY 35200042966711000N 600127     10 12JUL17 20:00"/>
    <m/>
    <n v="14"/>
    <n v="9310.65"/>
    <n v="14"/>
    <x v="7"/>
    <x v="0"/>
    <m/>
  </r>
  <r>
    <d v="2017-07-12T00:00:00"/>
    <s v="FPI"/>
    <s v="'30-95-41"/>
    <n v="20505460"/>
    <s v="MILLER M &amp; L CIARA MILLER 891560632102217001 403109     10 12JUL17 20:12"/>
    <m/>
    <n v="14"/>
    <n v="9338.65"/>
    <n v="14"/>
    <x v="7"/>
    <x v="0"/>
    <m/>
  </r>
  <r>
    <d v="2017-07-12T00:00:00"/>
    <s v="FPI"/>
    <s v="'30-95-41"/>
    <n v="20505460"/>
    <s v="MRS C E HARBORD 000000000101785005 089300     10 12JUL17 20:04"/>
    <m/>
    <n v="14"/>
    <n v="9324.65"/>
    <n v="14"/>
    <x v="7"/>
    <x v="0"/>
    <m/>
  </r>
  <r>
    <d v="2017-07-12T00:00:00"/>
    <s v="FPI"/>
    <s v="'30-95-41"/>
    <n v="20505460"/>
    <s v="MS D K DAVIES &amp; MR JOE TRIGG 000000000101784251 089300     10 12JUL17 19:46"/>
    <m/>
    <n v="14"/>
    <n v="9296.65"/>
    <n v="14"/>
    <x v="7"/>
    <x v="0"/>
    <m/>
  </r>
  <r>
    <d v="2017-07-12T00:00:00"/>
    <s v="FPI"/>
    <s v="'30-95-41"/>
    <n v="20505460"/>
    <s v="WILKINS&amp;HATCHER ROMILLY JEMIMA HW 26213143502807000N 522139     10 12JUL17 21:31"/>
    <m/>
    <n v="28"/>
    <n v="9380.65"/>
    <n v="28"/>
    <x v="7"/>
    <x v="0"/>
    <m/>
  </r>
  <r>
    <d v="2017-07-13T00:00:00"/>
    <s v="FPI"/>
    <s v="'30-95-41"/>
    <n v="20505460"/>
    <s v="KENT MARTIN LUCAS KENT FP17194O17510239 070246     10 13JUL17 08:14"/>
    <m/>
    <n v="14"/>
    <n v="9436.65"/>
    <n v="14"/>
    <x v="7"/>
    <x v="0"/>
    <m/>
  </r>
  <r>
    <d v="2017-07-13T00:00:00"/>
    <s v="FPI"/>
    <s v="'30-95-41"/>
    <n v="20505460"/>
    <s v="MARSHALL J&amp;L Z&amp;O MARSHALL 547222239080317001 402027     10 13JUL17 08:09"/>
    <m/>
    <n v="28"/>
    <n v="9422.65"/>
    <n v="28"/>
    <x v="7"/>
    <x v="0"/>
    <m/>
  </r>
  <r>
    <d v="2017-07-13T00:00:00"/>
    <s v="FPI"/>
    <s v="'30-95-41"/>
    <n v="20505460"/>
    <s v="MARTHA WORTHINGTON JONAH WORTHINGTON 00151489632BBCHNCM 090126     10 13JUL17 23:01"/>
    <m/>
    <n v="14"/>
    <n v="9464.65"/>
    <n v="14"/>
    <x v="7"/>
    <x v="0"/>
    <m/>
  </r>
  <r>
    <d v="2017-07-13T00:00:00"/>
    <s v="TFR"/>
    <s v="'30-95-41"/>
    <n v="20505460"/>
    <s v="P ROBERTS ROSIEROBERTSSEPT17"/>
    <m/>
    <n v="14"/>
    <n v="9450.65"/>
    <n v="14"/>
    <x v="7"/>
    <x v="0"/>
    <m/>
  </r>
  <r>
    <d v="2017-07-17T00:00:00"/>
    <s v="CHQ"/>
    <s v="'30-95-41"/>
    <n v="20505460"/>
    <n v="377"/>
    <n v="71.95"/>
    <m/>
    <n v="9392.7000000000007"/>
    <n v="-71.95"/>
    <x v="6"/>
    <x v="0"/>
    <s v="Les' expenses Eastnor"/>
  </r>
  <r>
    <d v="2017-07-17T00:00:00"/>
    <s v="TFR"/>
    <s v="'30-95-41"/>
    <n v="20505460"/>
    <s v="L DALLEY MEMBERSHIP"/>
    <m/>
    <n v="8"/>
    <n v="9400.7000000000007"/>
    <n v="8"/>
    <x v="0"/>
    <x v="0"/>
    <m/>
  </r>
  <r>
    <d v="2017-07-18T00:00:00"/>
    <s v="CHQ"/>
    <s v="'30-95-41"/>
    <n v="20505460"/>
    <n v="386"/>
    <n v="1200"/>
    <m/>
    <n v="8200.7000000000007"/>
    <n v="-1200"/>
    <x v="11"/>
    <x v="0"/>
    <s v="Ride for Charlie"/>
  </r>
  <r>
    <d v="2017-07-19T00:00:00"/>
    <s v="CHQ"/>
    <s v="'30-95-41"/>
    <n v="20505460"/>
    <n v="368"/>
    <n v="80"/>
    <m/>
    <n v="8020.7"/>
    <n v="-80"/>
    <x v="9"/>
    <x v="0"/>
    <m/>
  </r>
  <r>
    <d v="2017-07-19T00:00:00"/>
    <s v="CHQ"/>
    <s v="'30-95-41"/>
    <n v="20505460"/>
    <n v="379"/>
    <n v="100"/>
    <m/>
    <n v="7920.7"/>
    <n v="-100"/>
    <x v="9"/>
    <x v="0"/>
    <m/>
  </r>
  <r>
    <d v="2017-07-19T00:00:00"/>
    <s v="CHQ"/>
    <s v="'30-95-41"/>
    <n v="20505460"/>
    <n v="380"/>
    <n v="80"/>
    <m/>
    <n v="8100.7"/>
    <n v="-80"/>
    <x v="9"/>
    <x v="0"/>
    <m/>
  </r>
  <r>
    <d v="2017-07-19T00:00:00"/>
    <s v="CHQ"/>
    <s v="'30-95-41"/>
    <n v="20505460"/>
    <n v="385"/>
    <n v="20"/>
    <m/>
    <n v="8180.7"/>
    <n v="-20"/>
    <x v="9"/>
    <x v="0"/>
    <m/>
  </r>
  <r>
    <d v="2017-07-19T00:00:00"/>
    <s v="FPI"/>
    <s v="'30-95-41"/>
    <n v="20505460"/>
    <s v="ANDREW THORNBER TOBY THORNBER 00151075632BBFCYCM 090126     10 19JUL17 21:39"/>
    <m/>
    <n v="14"/>
    <n v="7934.7"/>
    <n v="14"/>
    <x v="7"/>
    <x v="0"/>
    <m/>
  </r>
  <r>
    <d v="2017-07-21T00:00:00"/>
    <s v="CHQ"/>
    <s v="'30-95-41"/>
    <n v="20505460"/>
    <n v="376"/>
    <n v="40"/>
    <m/>
    <n v="7894.7"/>
    <n v="-40"/>
    <x v="9"/>
    <x v="0"/>
    <m/>
  </r>
  <r>
    <d v="2017-07-21T00:00:00"/>
    <s v="FPI"/>
    <s v="'30-95-41"/>
    <n v="20505460"/>
    <s v="GURNSEY DAVID EDAN GURNSEY FP17202O02710859 070116     10 21JUL17 19:45"/>
    <m/>
    <n v="14"/>
    <n v="7908.7"/>
    <n v="14"/>
    <x v="7"/>
    <x v="0"/>
    <m/>
  </r>
  <r>
    <d v="2017-07-24T00:00:00"/>
    <s v="CHQ"/>
    <s v="'30-95-41"/>
    <n v="20505460"/>
    <n v="383"/>
    <n v="40"/>
    <m/>
    <n v="7868.7"/>
    <n v="-40"/>
    <x v="9"/>
    <x v="0"/>
    <s v="Eastnor "/>
  </r>
  <r>
    <d v="2017-07-24T00:00:00"/>
    <s v="TFR"/>
    <s v="'30-95-41"/>
    <n v="20505460"/>
    <s v="C MACKENZIE LEO MACKENZIE"/>
    <m/>
    <n v="14"/>
    <n v="7882.7"/>
    <n v="14"/>
    <x v="7"/>
    <x v="0"/>
    <m/>
  </r>
  <r>
    <d v="2017-07-25T00:00:00"/>
    <s v="FPI"/>
    <s v="'30-95-41"/>
    <n v="20505460"/>
    <s v="BERRY&amp;DUKES E &amp; G BERRY 380225114012527001 404771     10 25JUL17 21:04"/>
    <m/>
    <n v="28"/>
    <n v="7910.7"/>
    <n v="28"/>
    <x v="7"/>
    <x v="0"/>
    <m/>
  </r>
  <r>
    <d v="2017-07-26T00:00:00"/>
    <s v="CHQ"/>
    <s v="'30-95-41"/>
    <n v="20505460"/>
    <n v="381"/>
    <n v="100"/>
    <m/>
    <n v="7810.7"/>
    <n v="-100"/>
    <x v="9"/>
    <x v="0"/>
    <m/>
  </r>
  <r>
    <d v="2017-07-31T00:00:00"/>
    <s v="CHQ"/>
    <s v="'30-95-41"/>
    <n v="20505460"/>
    <n v="375"/>
    <n v="48"/>
    <m/>
    <n v="7792.7"/>
    <n v="-48"/>
    <x v="10"/>
    <x v="0"/>
    <s v="9 acres rent"/>
  </r>
  <r>
    <d v="2017-07-31T00:00:00"/>
    <s v="CHQ"/>
    <s v="'30-95-41"/>
    <n v="20505460"/>
    <n v="387"/>
    <n v="60"/>
    <m/>
    <n v="7732.7"/>
    <n v="-60"/>
    <x v="10"/>
    <x v="0"/>
    <s v="9 acres rent"/>
  </r>
  <r>
    <d v="2017-07-31T00:00:00"/>
    <s v="BGC"/>
    <s v="'30-95-41"/>
    <n v="20505460"/>
    <s v="BRITISH CYCLING FE ZFCMA04"/>
    <m/>
    <n v="30"/>
    <n v="7840.7"/>
    <n v="30"/>
    <x v="0"/>
    <x v="0"/>
    <m/>
  </r>
  <r>
    <d v="2017-08-01T00:00:00"/>
    <s v="CHQ"/>
    <s v="'30-95-41"/>
    <n v="20505460"/>
    <n v="382"/>
    <n v="60"/>
    <m/>
    <n v="7672.7"/>
    <n v="-60"/>
    <x v="9"/>
    <x v="0"/>
    <m/>
  </r>
  <r>
    <d v="2017-08-07T00:00:00"/>
    <s v="TFR"/>
    <s v="'30-95-41"/>
    <n v="20505460"/>
    <s v="B BEDDOWS AIDEN BEDDOWS"/>
    <m/>
    <n v="14"/>
    <n v="7686.7"/>
    <n v="14"/>
    <x v="7"/>
    <x v="0"/>
    <m/>
  </r>
  <r>
    <d v="2017-08-10T00:00:00"/>
    <s v="FPI"/>
    <s v="'30-95-41"/>
    <n v="20505460"/>
    <s v="HARNDEN EM ROBERT HARNDEN 57122125180096000N 538133     10 10AUG17 12:21"/>
    <m/>
    <n v="14"/>
    <n v="7700.7"/>
    <n v="14"/>
    <x v="7"/>
    <x v="0"/>
    <m/>
  </r>
  <r>
    <d v="2017-08-11T00:00:00"/>
    <s v="CHQ"/>
    <s v="'30-95-41"/>
    <n v="20505460"/>
    <n v="388"/>
    <n v="100"/>
    <m/>
    <n v="7600.7"/>
    <n v="-100"/>
    <x v="12"/>
    <x v="0"/>
    <s v="Deposit"/>
  </r>
  <r>
    <d v="2017-08-14T00:00:00"/>
    <s v="FPI"/>
    <s v="'30-95-41"/>
    <n v="20505460"/>
    <s v="CATHERINE SMITH BARNEY SMITH 00153425632BNTJHTL 090128     10 14AUG17 08:35"/>
    <m/>
    <n v="14"/>
    <n v="7614.7"/>
    <n v="14"/>
    <x v="7"/>
    <x v="0"/>
    <m/>
  </r>
  <r>
    <d v="2017-08-14T00:00:00"/>
    <s v="FPI"/>
    <s v="'30-95-41"/>
    <n v="20505460"/>
    <s v="HAIGHTON RACHEL CHARLIE HAIGHTON FP17226O18400087 070116     10 14AUG17 22:48"/>
    <m/>
    <n v="14"/>
    <n v="7642.7"/>
    <n v="14"/>
    <x v="7"/>
    <x v="0"/>
    <m/>
  </r>
  <r>
    <d v="2017-08-14T00:00:00"/>
    <s v="FPI"/>
    <s v="'30-95-41"/>
    <n v="20505460"/>
    <s v="ROCCA S/A DARCEY ROCCA 02095028827789000R 832845     10 14AUG17 09:50"/>
    <m/>
    <n v="14"/>
    <n v="7628.7"/>
    <n v="14"/>
    <x v="7"/>
    <x v="0"/>
    <m/>
  </r>
  <r>
    <d v="2017-08-17T00:00:00"/>
    <s v="FPI"/>
    <s v="'30-95-41"/>
    <n v="20505460"/>
    <s v="NIXON MJ&amp;LJ ELIJAH NIXON SEP17 685670710101718001 402820     10 17AUG17 10:10"/>
    <m/>
    <n v="14"/>
    <n v="7656.7"/>
    <n v="14"/>
    <x v="7"/>
    <x v="0"/>
    <m/>
  </r>
  <r>
    <d v="2017-08-18T00:00:00"/>
    <s v="BGC"/>
    <s v="'30-95-41"/>
    <n v="20505460"/>
    <s v="BRITISH CYCLING FE ZFCMA04"/>
    <m/>
    <n v="84"/>
    <n v="7740.7"/>
    <n v="84"/>
    <x v="0"/>
    <x v="0"/>
    <m/>
  </r>
  <r>
    <d v="2017-08-21T00:00:00"/>
    <s v="CHQ"/>
    <s v="'30-95-41"/>
    <n v="20505460"/>
    <n v="384"/>
    <n v="20"/>
    <m/>
    <n v="7720.7"/>
    <n v="-20"/>
    <x v="9"/>
    <x v="0"/>
    <m/>
  </r>
  <r>
    <d v="2017-08-21T00:00:00"/>
    <s v="FPI"/>
    <s v="'30-95-41"/>
    <n v="20505460"/>
    <s v="WILLIAMS K&amp;A GRACE DAISY BEN 561237006290128001 401100     10 21AUG17 09:26"/>
    <m/>
    <n v="42"/>
    <n v="7762.7"/>
    <n v="42"/>
    <x v="7"/>
    <x v="0"/>
    <m/>
  </r>
  <r>
    <d v="2017-08-24T00:00:00"/>
    <s v="FPI"/>
    <s v="'30-95-41"/>
    <n v="20505460"/>
    <s v="MS L M F KING KING DAVIES 000000000104170433 089300     10 24AUG17 09:16"/>
    <m/>
    <n v="14"/>
    <n v="7776.7"/>
    <n v="14"/>
    <x v="7"/>
    <x v="0"/>
    <m/>
  </r>
  <r>
    <d v="2017-08-29T00:00:00"/>
    <s v="TFR"/>
    <s v="'30-95-41"/>
    <n v="20505460"/>
    <s v="J PARKES   27AUG17 CYB  JENNY PARKES"/>
    <m/>
    <n v="30"/>
    <n v="7820.7"/>
    <n v="30"/>
    <x v="13"/>
    <x v="0"/>
    <m/>
  </r>
  <r>
    <d v="2017-08-29T00:00:00"/>
    <s v="FPI"/>
    <s v="'30-95-41"/>
    <n v="20505460"/>
    <s v="L CLARKE HOWIE CLARKE 600000000296255245 777212     10 27AUG17 08:55"/>
    <m/>
    <n v="14"/>
    <n v="7790.7"/>
    <n v="14"/>
    <x v="7"/>
    <x v="0"/>
    <m/>
  </r>
  <r>
    <d v="2017-09-01T00:00:00"/>
    <s v="BGC"/>
    <s v="'30-95-41"/>
    <n v="20505460"/>
    <s v="BRITISH CYCLING FE ZFCMA04"/>
    <m/>
    <n v="72"/>
    <n v="7892.7"/>
    <n v="72"/>
    <x v="0"/>
    <x v="0"/>
    <m/>
  </r>
  <r>
    <d v="2017-09-04T00:00:00"/>
    <s v="FPI"/>
    <s v="'30-95-41"/>
    <n v="20505460"/>
    <s v="BRADLEY LUCKMAN J LUCKMAN 00151489632BBCJMMV 090127     10 03SEP17 20:30"/>
    <m/>
    <n v="14"/>
    <n v="7976.7"/>
    <n v="14"/>
    <x v="7"/>
    <x v="0"/>
    <m/>
  </r>
  <r>
    <d v="2017-09-04T00:00:00"/>
    <s v="FPI"/>
    <s v="'30-95-41"/>
    <n v="20505460"/>
    <s v="CLEAR + HARTLEY LILY HARTLEY RP4659986046446100 209861     10 02SEP17 10:10"/>
    <m/>
    <n v="14"/>
    <n v="7906.7"/>
    <n v="14"/>
    <x v="7"/>
    <x v="0"/>
    <m/>
  </r>
  <r>
    <d v="2017-09-04T00:00:00"/>
    <s v="TFR"/>
    <s v="'30-95-41"/>
    <n v="20505460"/>
    <s v="H SMITH    02SEP17 SMITH AJA"/>
    <m/>
    <n v="42"/>
    <n v="7948.7"/>
    <n v="42"/>
    <x v="7"/>
    <x v="0"/>
    <m/>
  </r>
  <r>
    <d v="2017-09-04T00:00:00"/>
    <s v="FPI"/>
    <s v="'30-95-41"/>
    <n v="20505460"/>
    <s v="MARTIN CT ALICE MARTIN 027276357002209001 404759     10 02SEP17 20:07"/>
    <m/>
    <n v="14"/>
    <n v="7962.7"/>
    <n v="14"/>
    <x v="7"/>
    <x v="0"/>
    <m/>
  </r>
  <r>
    <d v="2017-09-04T00:00:00"/>
    <s v="FPI"/>
    <s v="'30-95-41"/>
    <n v="20505460"/>
    <s v="MS D K DAVIES &amp; MR ELLA TRIGG 000000000104836871 089300     10 04SEP17 07:53"/>
    <m/>
    <n v="14"/>
    <n v="8004.7"/>
    <n v="14"/>
    <x v="7"/>
    <x v="0"/>
    <m/>
  </r>
  <r>
    <d v="2017-09-04T00:00:00"/>
    <s v="TFR"/>
    <s v="'30-95-41"/>
    <n v="20505460"/>
    <s v="S JAMES CHARLIE J CYCLING"/>
    <m/>
    <n v="14"/>
    <n v="7990.7"/>
    <n v="14"/>
    <x v="7"/>
    <x v="0"/>
    <m/>
  </r>
  <r>
    <d v="2017-09-05T00:00:00"/>
    <s v="FPI"/>
    <s v="'30-95-41"/>
    <n v="20505460"/>
    <s v="MRSZPCARTELL BAKER EVIE BAKER CYCLING 300000000302838981 119100     10 05SEP17 19:17"/>
    <m/>
    <n v="14"/>
    <n v="8046.7"/>
    <n v="14"/>
    <x v="7"/>
    <x v="0"/>
    <m/>
  </r>
  <r>
    <d v="2017-09-05T00:00:00"/>
    <s v="TFR"/>
    <s v="'30-95-41"/>
    <n v="20505460"/>
    <s v="N BIRD CHARLIE BIRD"/>
    <m/>
    <n v="14"/>
    <n v="8018.7"/>
    <n v="14"/>
    <x v="7"/>
    <x v="0"/>
    <m/>
  </r>
  <r>
    <d v="2017-09-05T00:00:00"/>
    <s v="FPI"/>
    <s v="'30-95-41"/>
    <n v="20505460"/>
    <s v="YOUNG WP HARRISON YOUNG RP4659986285143700 203964     10 05SEP17 19:13"/>
    <m/>
    <n v="14"/>
    <n v="8032.7"/>
    <n v="14"/>
    <x v="7"/>
    <x v="0"/>
    <m/>
  </r>
  <r>
    <d v="2017-09-06T00:00:00"/>
    <s v="FPI"/>
    <s v="'30-95-41"/>
    <n v="20505460"/>
    <s v="YOUNG VANESSA MAX RICE FP17249O13905504 070246     10 06SEP17 17:42"/>
    <m/>
    <n v="14"/>
    <n v="8060.7"/>
    <n v="14"/>
    <x v="7"/>
    <x v="0"/>
    <m/>
  </r>
  <r>
    <d v="2017-09-07T00:00:00"/>
    <s v="DEP"/>
    <s v="'30-95-41"/>
    <n v="20505460"/>
    <n v="500196"/>
    <m/>
    <n v="94"/>
    <n v="8154.7"/>
    <n v="94"/>
    <x v="7"/>
    <x v="0"/>
    <m/>
  </r>
  <r>
    <d v="2017-09-07T00:00:00"/>
    <s v="DEP"/>
    <s v="'30-95-41"/>
    <n v="20505460"/>
    <n v="500197"/>
    <m/>
    <n v="4"/>
    <n v="8158.7"/>
    <n v="4"/>
    <x v="7"/>
    <x v="0"/>
    <m/>
  </r>
  <r>
    <d v="2017-09-12T00:00:00"/>
    <s v="FPI"/>
    <s v="'30-95-41"/>
    <n v="20505460"/>
    <s v="KIRBY M A &amp; M A COED Y BRENIN 11084822801219000N 600127     10 12SEP17 08:48"/>
    <m/>
    <n v="60"/>
    <n v="8218.7000000000007"/>
    <n v="60"/>
    <x v="13"/>
    <x v="0"/>
    <m/>
  </r>
  <r>
    <d v="2017-09-21T00:00:00"/>
    <s v="DEP"/>
    <s v="'30-95-41"/>
    <n v="20505460"/>
    <n v="500198"/>
    <m/>
    <n v="60"/>
    <n v="8278.7000000000007"/>
    <n v="60"/>
    <x v="4"/>
    <x v="0"/>
    <m/>
  </r>
  <r>
    <d v="2017-09-25T00:00:00"/>
    <s v="FPI"/>
    <s v="'30-95-41"/>
    <n v="20505460"/>
    <s v="PASSEY JO CYB W/E J PASSEY 64184358649515000N 558136     10 25SEP17 18:43"/>
    <m/>
    <n v="30"/>
    <n v="8308.7000000000007"/>
    <n v="30"/>
    <x v="13"/>
    <x v="0"/>
    <m/>
  </r>
  <r>
    <d v="2017-09-28T00:00:00"/>
    <s v="DEP"/>
    <s v="'30-95-41"/>
    <n v="20505460"/>
    <n v="500199"/>
    <m/>
    <n v="60"/>
    <n v="8368.7000000000007"/>
    <n v="60"/>
    <x v="4"/>
    <x v="0"/>
    <m/>
  </r>
  <r>
    <d v="2017-09-29T00:00:00"/>
    <s v="BGC"/>
    <s v="'30-95-41"/>
    <n v="20505460"/>
    <s v="BRITISH CYCLING FE ZFCMA04"/>
    <m/>
    <n v="42"/>
    <n v="8410.7000000000007"/>
    <n v="42"/>
    <x v="0"/>
    <x v="0"/>
    <m/>
  </r>
  <r>
    <d v="2017-10-02T00:00:00"/>
    <s v="TFR"/>
    <s v="'30-95-41"/>
    <n v="20505460"/>
    <s v="M MCCORMICK COED Y BRENIN TRIP 01OCT17"/>
    <m/>
    <n v="30"/>
    <n v="8440.7000000000007"/>
    <n v="30"/>
    <x v="13"/>
    <x v="0"/>
    <m/>
  </r>
  <r>
    <d v="2017-10-05T00:00:00"/>
    <s v="CHQ"/>
    <s v="'30-95-41"/>
    <n v="20505460"/>
    <n v="390"/>
    <n v="60"/>
    <m/>
    <n v="8380.7000000000007"/>
    <n v="-60"/>
    <x v="9"/>
    <x v="0"/>
    <m/>
  </r>
  <r>
    <d v="2017-10-06T00:00:00"/>
    <s v="FPI"/>
    <s v="'30-95-41"/>
    <n v="20505460"/>
    <s v="MARTIN CT ALICE MARTIN 075739204241600101 404759     10 06OCT17 14:24"/>
    <m/>
    <n v="6"/>
    <n v="8386.7000000000007"/>
    <n v="6"/>
    <x v="7"/>
    <x v="0"/>
    <m/>
  </r>
  <r>
    <d v="2017-10-09T00:00:00"/>
    <s v="CHQ"/>
    <s v="'30-95-41"/>
    <n v="20505460"/>
    <n v="393"/>
    <n v="60"/>
    <m/>
    <n v="8326.7000000000007"/>
    <n v="-60"/>
    <x v="9"/>
    <x v="0"/>
    <m/>
  </r>
  <r>
    <d v="2017-10-11T00:00:00"/>
    <s v="CHQ"/>
    <s v="'30-95-41"/>
    <n v="20505460"/>
    <n v="365"/>
    <n v="24.6"/>
    <m/>
    <n v="8302.1"/>
    <n v="-24.6"/>
    <x v="6"/>
    <x v="0"/>
    <s v="agm food"/>
  </r>
  <r>
    <d v="2017-10-11T00:00:00"/>
    <s v="CHQ"/>
    <s v="'30-95-41"/>
    <n v="20505460"/>
    <n v="389"/>
    <n v="40"/>
    <m/>
    <n v="8262.1"/>
    <n v="-40"/>
    <x v="9"/>
    <x v="0"/>
    <m/>
  </r>
  <r>
    <d v="2017-10-12T00:00:00"/>
    <s v="CHQ"/>
    <s v="'30-95-41"/>
    <n v="20505460"/>
    <n v="392"/>
    <n v="60"/>
    <m/>
    <n v="8142.1"/>
    <n v="-60"/>
    <x v="9"/>
    <x v="0"/>
    <m/>
  </r>
  <r>
    <d v="2017-10-12T00:00:00"/>
    <s v="CHQ"/>
    <s v="'30-95-41"/>
    <n v="20505460"/>
    <n v="395"/>
    <n v="20"/>
    <m/>
    <n v="8242.1"/>
    <n v="-20"/>
    <x v="9"/>
    <x v="0"/>
    <m/>
  </r>
  <r>
    <d v="2017-10-12T00:00:00"/>
    <s v="CHQ"/>
    <s v="'30-95-41"/>
    <n v="20505460"/>
    <n v="396"/>
    <n v="40"/>
    <m/>
    <n v="8202.1"/>
    <n v="-40"/>
    <x v="9"/>
    <x v="0"/>
    <m/>
  </r>
  <r>
    <d v="2017-10-13T00:00:00"/>
    <s v="BGC"/>
    <s v="'30-95-41"/>
    <n v="20505460"/>
    <s v="BRITISH CYCLING FE ZFCMA04"/>
    <m/>
    <n v="84"/>
    <n v="8226.1"/>
    <n v="84"/>
    <x v="0"/>
    <x v="0"/>
    <m/>
  </r>
  <r>
    <d v="2017-10-24T00:00:00"/>
    <s v="CHQ"/>
    <s v="'30-95-41"/>
    <n v="20505460"/>
    <n v="399"/>
    <n v="30"/>
    <m/>
    <n v="8196.1"/>
    <n v="-30"/>
    <x v="13"/>
    <x v="0"/>
    <s v="refund"/>
  </r>
  <r>
    <d v="2017-10-25T00:00:00"/>
    <s v="CHQ"/>
    <s v="'30-95-41"/>
    <n v="20505460"/>
    <n v="391"/>
    <n v="40"/>
    <m/>
    <n v="8156.1"/>
    <n v="-40"/>
    <x v="9"/>
    <x v="0"/>
    <m/>
  </r>
  <r>
    <d v="2017-10-31T00:00:00"/>
    <s v="CHQ"/>
    <s v="'30-95-41"/>
    <n v="20505460"/>
    <n v="400"/>
    <n v="60"/>
    <m/>
    <n v="8096.1"/>
    <n v="-60"/>
    <x v="13"/>
    <x v="0"/>
    <s v="refund"/>
  </r>
  <r>
    <d v="2017-11-03T00:00:00"/>
    <s v="BGC"/>
    <s v="'30-95-41"/>
    <n v="20505460"/>
    <s v="BRITISH CYCLING FE ZFCMA04"/>
    <m/>
    <n v="36"/>
    <n v="8132.1"/>
    <n v="36"/>
    <x v="0"/>
    <x v="0"/>
    <m/>
  </r>
  <r>
    <d v="2017-11-03T00:00:00"/>
    <s v="FPI"/>
    <s v="'30-95-41"/>
    <n v="20505460"/>
    <s v="KIRBY M A &amp; M A PIERS KIRBY 49114849183016000N 600127     10 03NOV17 11:48"/>
    <m/>
    <n v="17"/>
    <n v="8149.1"/>
    <n v="17"/>
    <x v="4"/>
    <x v="0"/>
    <m/>
  </r>
  <r>
    <d v="2017-11-17T00:00:00"/>
    <s v="FPI"/>
    <s v="'30-95-41"/>
    <n v="20505460"/>
    <s v="CATHERINE SMITH BARNEY HOODIE 00153425632BQCTGNZ 090128     10 17NOV17 20:16"/>
    <m/>
    <n v="17"/>
    <n v="8166.1"/>
    <n v="17"/>
    <x v="4"/>
    <x v="0"/>
    <m/>
  </r>
  <r>
    <d v="2017-11-21T00:00:00"/>
    <s v="FPI"/>
    <s v="'30-95-41"/>
    <n v="20505460"/>
    <s v="ANDREW THORNBER TOBY THORNBER 00151075632BBFLKCZ 090126     10 21NOV17 20:12"/>
    <m/>
    <n v="17"/>
    <n v="8215.1"/>
    <n v="17"/>
    <x v="4"/>
    <x v="0"/>
    <m/>
  </r>
  <r>
    <d v="2017-11-21T00:00:00"/>
    <s v="FPI"/>
    <s v="'30-95-41"/>
    <n v="20505460"/>
    <s v="HOP KILNS LIMITED HOODIE/WMOSELEY 00152242632BCKGSTF 090129     10 21NOV17 20:43"/>
    <m/>
    <n v="17"/>
    <n v="8232.1"/>
    <n v="17"/>
    <x v="4"/>
    <x v="0"/>
    <m/>
  </r>
  <r>
    <d v="2017-11-21T00:00:00"/>
    <s v="FPI"/>
    <s v="'30-95-41"/>
    <n v="20505460"/>
    <s v="MARTHA WORTHINGTON JONAH WORTHINGTON 00151489632BBCKZMX 090126     10 21NOV17 20:01"/>
    <m/>
    <n v="15"/>
    <n v="8198.1"/>
    <n v="15"/>
    <x v="4"/>
    <x v="0"/>
    <m/>
  </r>
  <r>
    <d v="2017-11-21T00:00:00"/>
    <s v="TFR"/>
    <s v="'30-95-41"/>
    <n v="20505460"/>
    <s v="S JAMES HOODY/CHARLIEJAMES"/>
    <m/>
    <n v="17"/>
    <n v="8183.1"/>
    <n v="17"/>
    <x v="4"/>
    <x v="0"/>
    <m/>
  </r>
  <r>
    <d v="2017-11-22T00:00:00"/>
    <s v="FPI"/>
    <s v="'30-95-41"/>
    <n v="20505460"/>
    <s v="BERRY RN BERRY 646352305412221101 404783     10 22NOV17 21:45"/>
    <m/>
    <n v="30"/>
    <n v="8336.1"/>
    <n v="30"/>
    <x v="4"/>
    <x v="0"/>
    <m/>
  </r>
  <r>
    <d v="2017-11-22T00:00:00"/>
    <s v="FPI"/>
    <s v="'30-95-41"/>
    <n v="20505460"/>
    <s v="MATHERS GREG MCSHOODIE FP17326O05753636 070116     10 22NOV17 13:18"/>
    <m/>
    <n v="18"/>
    <n v="8270.1"/>
    <n v="18"/>
    <x v="4"/>
    <x v="0"/>
    <m/>
  </r>
  <r>
    <d v="2017-11-22T00:00:00"/>
    <s v="FPI"/>
    <s v="'30-95-41"/>
    <n v="20505460"/>
    <s v="MSP ELECTRI T/AS HOODIES M PRESTON RP4659982129650300 209861     10 22NOV17 19:56"/>
    <m/>
    <n v="36"/>
    <n v="8306.1"/>
    <n v="36"/>
    <x v="4"/>
    <x v="0"/>
    <m/>
  </r>
  <r>
    <d v="2017-11-22T00:00:00"/>
    <s v="FPI"/>
    <s v="'30-95-41"/>
    <n v="20505460"/>
    <s v="PASSEY JO HOODIE J PASSEY 30131028862999000N 558136     10 22NOV17 13:10"/>
    <m/>
    <n v="20"/>
    <n v="8252.1"/>
    <n v="20"/>
    <x v="7"/>
    <x v="0"/>
    <m/>
  </r>
  <r>
    <d v="2017-11-23T00:00:00"/>
    <s v="TFR"/>
    <s v="'30-95-41"/>
    <n v="20505460"/>
    <s v="A/C 30999000533659"/>
    <m/>
    <n v="18"/>
    <n v="8369.1"/>
    <n v="18"/>
    <x v="4"/>
    <x v="0"/>
    <m/>
  </r>
  <r>
    <d v="2017-11-23T00:00:00"/>
    <s v="FPI"/>
    <s v="'30-95-41"/>
    <n v="20505460"/>
    <s v="BRADLEY LUCKMAN J LUCKMAN 00151489632BBCLBBZ 090127     10 23NOV17 08:03"/>
    <m/>
    <n v="15"/>
    <n v="8351.1"/>
    <n v="15"/>
    <x v="4"/>
    <x v="0"/>
    <m/>
  </r>
  <r>
    <d v="2017-11-27T00:00:00"/>
    <s v="FPI"/>
    <s v="'30-95-41"/>
    <n v="20505460"/>
    <s v="BUTLER SK ELLIOT ROBERTS 953631414381721101 402029     10 27NOV17 18:34"/>
    <m/>
    <n v="17"/>
    <n v="8386.1"/>
    <n v="17"/>
    <x v="4"/>
    <x v="0"/>
    <m/>
  </r>
  <r>
    <d v="2017-11-28T00:00:00"/>
    <s v="CHQ"/>
    <s v="'30-95-41"/>
    <n v="20505460"/>
    <n v="402"/>
    <n v="800"/>
    <m/>
    <n v="7586.1"/>
    <n v="-800"/>
    <x v="14"/>
    <x v="0"/>
    <s v="Leadership"/>
  </r>
  <r>
    <d v="2017-11-30T00:00:00"/>
    <s v="CHQ"/>
    <s v="'30-95-41"/>
    <n v="20505460"/>
    <n v="398"/>
    <n v="48"/>
    <m/>
    <n v="7538.1"/>
    <n v="-48"/>
    <x v="10"/>
    <x v="0"/>
    <s v="9 acres rent"/>
  </r>
  <r>
    <d v="2017-12-01T00:00:00"/>
    <s v="FPI"/>
    <s v="'30-95-41"/>
    <n v="20505460"/>
    <s v="RANSFORD M ACTIVITY RANSFORD 34025052692278000N 536147     30 01DEC17 04:32"/>
    <m/>
    <n v="10.3"/>
    <n v="7548.4"/>
    <n v="10.3"/>
    <x v="2"/>
    <x v="0"/>
    <m/>
  </r>
  <r>
    <d v="2017-12-06T00:00:00"/>
    <s v="PAY"/>
    <s v="'30-95-41"/>
    <n v="20505460"/>
    <n v="406"/>
    <n v="162.55000000000001"/>
    <m/>
    <n v="7385.85"/>
    <n v="-162.55000000000001"/>
    <x v="2"/>
    <x v="0"/>
    <s v="Les CX bike service"/>
  </r>
  <r>
    <d v="2017-12-11T00:00:00"/>
    <s v="BGC"/>
    <s v="'30-95-41"/>
    <n v="20505460"/>
    <s v="BRITISH CYCLING FE ZFCMA04"/>
    <m/>
    <n v="78"/>
    <n v="7463.85"/>
    <n v="78"/>
    <x v="0"/>
    <x v="0"/>
    <m/>
  </r>
  <r>
    <d v="2017-12-14T00:00:00"/>
    <s v="PAY"/>
    <s v="'30-95-41"/>
    <n v="20505460"/>
    <n v="407"/>
    <n v="160.80000000000001"/>
    <m/>
    <n v="7303.05"/>
    <n v="-160.80000000000001"/>
    <x v="2"/>
    <x v="0"/>
    <s v="Echelon CX bike service"/>
  </r>
  <r>
    <d v="2017-12-15T00:00:00"/>
    <s v="PAY"/>
    <s v="'30-95-41"/>
    <n v="20505460"/>
    <n v="408"/>
    <n v="50"/>
    <m/>
    <n v="7253.05"/>
    <n v="-50"/>
    <x v="8"/>
    <x v="0"/>
    <m/>
  </r>
  <r>
    <d v="2017-12-20T00:00:00"/>
    <s v="CHQ"/>
    <s v="'30-95-41"/>
    <n v="20505460"/>
    <n v="404"/>
    <n v="50"/>
    <m/>
    <n v="7183.05"/>
    <n v="-50"/>
    <x v="6"/>
    <x v="0"/>
    <s v="Elim- chips"/>
  </r>
  <r>
    <d v="2017-12-20T00:00:00"/>
    <s v="CHQ"/>
    <s v="'30-95-41"/>
    <n v="20505460"/>
    <n v="405"/>
    <n v="20"/>
    <m/>
    <n v="7233.05"/>
    <n v="-20"/>
    <x v="6"/>
    <x v="0"/>
    <s v="Elim- chips"/>
  </r>
  <r>
    <d v="2017-12-20T00:00:00"/>
    <s v="DEP"/>
    <s v="'30-95-41"/>
    <n v="20505460"/>
    <n v="500200"/>
    <m/>
    <n v="120"/>
    <n v="7303.05"/>
    <n v="50"/>
    <x v="8"/>
    <x v="0"/>
    <m/>
  </r>
  <r>
    <d v="2017-12-20T00:00:00"/>
    <m/>
    <m/>
    <m/>
    <m/>
    <m/>
    <m/>
    <m/>
    <n v="70"/>
    <x v="7"/>
    <x v="0"/>
    <m/>
  </r>
  <r>
    <d v="2017-12-21T00:00:00"/>
    <s v="CHQ"/>
    <s v="'30-95-41"/>
    <n v="20505460"/>
    <n v="403"/>
    <n v="15"/>
    <m/>
    <n v="7288.05"/>
    <n v="-15"/>
    <x v="6"/>
    <x v="0"/>
    <s v="Elim- chips"/>
  </r>
  <r>
    <d v="2017-12-22T00:00:00"/>
    <s v="PAY"/>
    <s v="'30-95-41"/>
    <n v="20505460"/>
    <n v="410"/>
    <n v="180"/>
    <m/>
    <n v="7108.05"/>
    <n v="-180"/>
    <x v="6"/>
    <x v="0"/>
    <s v="Xmas ride geo café food"/>
  </r>
  <r>
    <d v="2017-12-27T00:00:00"/>
    <s v="CHQ"/>
    <s v="'30-95-41"/>
    <n v="20505460"/>
    <n v="401"/>
    <n v="30"/>
    <m/>
    <n v="7078.05"/>
    <n v="-30"/>
    <x v="13"/>
    <x v="0"/>
    <s v="refund"/>
  </r>
  <r>
    <d v="2018-01-02T00:00:00"/>
    <s v="CHQ"/>
    <s v="'30-95-41"/>
    <n v="20505460"/>
    <n v="397"/>
    <n v="40"/>
    <m/>
    <n v="7038.05"/>
    <n v="-40"/>
    <x v="9"/>
    <x v="1"/>
    <m/>
  </r>
  <r>
    <d v="2018-01-09T00:00:00"/>
    <s v="CHQ"/>
    <s v="'30-95-41"/>
    <n v="20505460"/>
    <n v="411"/>
    <n v="50"/>
    <m/>
    <n v="7024.05"/>
    <n v="-50"/>
    <x v="6"/>
    <x v="1"/>
    <s v="Brewers- chips"/>
  </r>
  <r>
    <d v="2018-01-09T00:00:00"/>
    <s v="BGC"/>
    <s v="'30-95-41"/>
    <n v="20505460"/>
    <s v="BRITISH CYCLING FE ZFCMA04"/>
    <m/>
    <n v="36"/>
    <n v="7074.05"/>
    <n v="36"/>
    <x v="0"/>
    <x v="1"/>
    <m/>
  </r>
  <r>
    <d v="2018-01-10T00:00:00"/>
    <s v="CHQ"/>
    <s v="'30-95-41"/>
    <n v="20505460"/>
    <n v="409"/>
    <n v="222.3"/>
    <m/>
    <n v="6801.75"/>
    <n v="-222.3"/>
    <x v="1"/>
    <x v="1"/>
    <s v="Hoodies"/>
  </r>
  <r>
    <d v="2018-01-22T00:00:00"/>
    <s v="PAY"/>
    <s v="'30-95-41"/>
    <n v="20505460"/>
    <n v="413"/>
    <n v="50"/>
    <m/>
    <n v="6751.75"/>
    <n v="-50"/>
    <x v="1"/>
    <x v="1"/>
    <s v="Top for Liam"/>
  </r>
  <r>
    <d v="2018-01-30T00:00:00"/>
    <s v="CHQ"/>
    <s v="'30-95-41"/>
    <n v="20505460"/>
    <n v="412"/>
    <n v="72"/>
    <m/>
    <n v="6679.75"/>
    <n v="-72"/>
    <x v="2"/>
    <x v="1"/>
    <s v="Club affiliation"/>
  </r>
  <r>
    <d v="2018-02-02T00:00:00"/>
    <s v="BGC"/>
    <s v="'30-95-41"/>
    <n v="20505460"/>
    <s v="BRITISH CYCLING FE ZFCMA04"/>
    <m/>
    <n v="66"/>
    <n v="6745.75"/>
    <n v="66"/>
    <x v="0"/>
    <x v="1"/>
    <m/>
  </r>
  <r>
    <d v="2018-02-12T00:00:00"/>
    <s v="BGC"/>
    <s v="'30-95-41"/>
    <n v="20505460"/>
    <s v="BRITISH CYCLING FE ZFCMA04"/>
    <m/>
    <n v="36"/>
    <n v="6781.75"/>
    <n v="36"/>
    <x v="0"/>
    <x v="1"/>
    <m/>
  </r>
  <r>
    <d v="2018-02-15T00:00:00"/>
    <s v="PAY"/>
    <s v="'30-95-41"/>
    <n v="20505460"/>
    <n v="414"/>
    <n v="60"/>
    <m/>
    <n v="6721.75"/>
    <n v="-60"/>
    <x v="8"/>
    <x v="1"/>
    <s v="Eastnor land hire"/>
  </r>
  <r>
    <d v="2018-02-19T00:00:00"/>
    <s v="DEP"/>
    <s v="'30-95-41"/>
    <n v="20505460"/>
    <n v="500201"/>
    <m/>
    <n v="512.6"/>
    <n v="7234.35"/>
    <n v="512.6"/>
    <x v="15"/>
    <x v="1"/>
    <s v="???"/>
  </r>
  <r>
    <d v="2018-03-02T00:00:00"/>
    <s v="BGC"/>
    <s v="'30-95-41"/>
    <n v="20505460"/>
    <s v="BRITISH CYCLING FE ZFCMA04"/>
    <m/>
    <n v="66"/>
    <n v="7300.35"/>
    <n v="66"/>
    <x v="0"/>
    <x v="1"/>
    <m/>
  </r>
  <r>
    <d v="2018-03-13T00:00:00"/>
    <s v="FPI"/>
    <s v="'30-95-41"/>
    <n v="20505460"/>
    <s v="ANDREW THORNBER TOBY THORNBER 00151075632BBFSPQT 090126     10 13MAR18 10:49"/>
    <m/>
    <n v="6"/>
    <n v="7306.35"/>
    <n v="6"/>
    <x v="7"/>
    <x v="1"/>
    <m/>
  </r>
  <r>
    <d v="2018-03-14T00:00:00"/>
    <s v="FPI"/>
    <s v="'30-95-41"/>
    <n v="20505460"/>
    <s v="ANDREW THORNBER TOBY THORNBER 00151075632BBFSQMF 090126     10 14MAR18 09:14"/>
    <m/>
    <n v="20"/>
    <n v="7326.35"/>
    <n v="20"/>
    <x v="7"/>
    <x v="1"/>
    <m/>
  </r>
  <r>
    <d v="2018-03-14T00:00:00"/>
    <s v="TFR"/>
    <s v="'30-95-41"/>
    <n v="20505460"/>
    <s v="P ROBERTS ROSIEROBERTSMAR18"/>
    <m/>
    <n v="27"/>
    <n v="7353.35"/>
    <n v="27"/>
    <x v="7"/>
    <x v="1"/>
    <m/>
  </r>
  <r>
    <d v="2018-03-16T00:00:00"/>
    <s v="BGC"/>
    <s v="'30-95-41"/>
    <n v="20505460"/>
    <s v="BRITISH CYCLING FE ZFCMA04"/>
    <m/>
    <n v="150"/>
    <n v="7503.35"/>
    <n v="150"/>
    <x v="0"/>
    <x v="1"/>
    <m/>
  </r>
  <r>
    <d v="2018-03-21T00:00:00"/>
    <s v="CHQ"/>
    <s v="'30-95-41"/>
    <n v="20505460"/>
    <n v="415"/>
    <n v="11.99"/>
    <m/>
    <n v="7491.36"/>
    <n v="-11.99"/>
    <x v="2"/>
    <x v="1"/>
    <s v="Domain name"/>
  </r>
  <r>
    <d v="2018-03-26T00:00:00"/>
    <s v="CHQ"/>
    <s v="'30-95-41"/>
    <n v="20505460"/>
    <n v="394"/>
    <n v="60"/>
    <m/>
    <n v="7431.36"/>
    <n v="-60"/>
    <x v="9"/>
    <x v="1"/>
    <m/>
  </r>
  <r>
    <d v="2018-03-26T00:00:00"/>
    <s v="CHQ"/>
    <s v="'30-95-41"/>
    <n v="20505460"/>
    <n v="416"/>
    <n v="137.99"/>
    <m/>
    <n v="7293.37"/>
    <n v="-137.99"/>
    <x v="16"/>
    <x v="1"/>
    <m/>
  </r>
  <r>
    <d v="2018-03-26T00:00:00"/>
    <s v="FPI"/>
    <s v="'30-95-41"/>
    <n v="20505460"/>
    <s v="ARCHER VJ&amp;B JOE ARCHER 065929748051623001 404777     10 26MAR18 15:08"/>
    <m/>
    <n v="20"/>
    <n v="7373.37"/>
    <n v="20"/>
    <x v="7"/>
    <x v="1"/>
    <m/>
  </r>
  <r>
    <d v="2018-03-26T00:00:00"/>
    <s v="FPI"/>
    <s v="'30-95-41"/>
    <n v="20505460"/>
    <s v="DUTTON DAVID LUCAS DUTTON FP18085O17522330 070116     10 26MAR18 08:06"/>
    <m/>
    <n v="20"/>
    <n v="7333.37"/>
    <n v="20"/>
    <x v="7"/>
    <x v="1"/>
    <m/>
  </r>
  <r>
    <d v="2018-03-26T00:00:00"/>
    <s v="FPI"/>
    <s v="'30-95-41"/>
    <n v="20505460"/>
    <s v="HAIGHTON RACHEL ANYA HAIGHTON FP18085O18147089 070116     10 26MAR18 21:23"/>
    <m/>
    <n v="20"/>
    <n v="7433.37"/>
    <n v="20"/>
    <x v="7"/>
    <x v="1"/>
    <m/>
  </r>
  <r>
    <d v="2018-03-26T00:00:00"/>
    <s v="FPI"/>
    <s v="'30-95-41"/>
    <n v="20505460"/>
    <s v="HAIGHTON RACHEL CHARLIE HAIGHTON FP18085O18146078 070116     10 26MAR18 21:22"/>
    <m/>
    <n v="20"/>
    <n v="7413.37"/>
    <n v="20"/>
    <x v="7"/>
    <x v="1"/>
    <m/>
  </r>
  <r>
    <d v="2018-03-26T00:00:00"/>
    <s v="FPI"/>
    <s v="'30-95-41"/>
    <n v="20505460"/>
    <s v="HARDING K SIMEON HARDING 23075532900029000N 558136     10 26MAR18 07:55"/>
    <m/>
    <n v="20"/>
    <n v="7313.37"/>
    <n v="20"/>
    <x v="7"/>
    <x v="1"/>
    <m/>
  </r>
  <r>
    <d v="2018-03-26T00:00:00"/>
    <s v="FPI"/>
    <s v="'30-95-41"/>
    <n v="20505460"/>
    <s v="MARTHA WORTHINGTON JONAH WORTHINGTON 00151489632BBCNPZP 090126     10 26MAR18 20:07"/>
    <m/>
    <n v="20"/>
    <n v="7393.37"/>
    <n v="20"/>
    <x v="7"/>
    <x v="1"/>
    <m/>
  </r>
  <r>
    <d v="2018-03-26T00:00:00"/>
    <s v="FPI"/>
    <s v="'30-95-41"/>
    <n v="20505460"/>
    <s v="WILKINS&amp;HATCHER JEMIMA HATCHER-WIL 33120856250018000N 522139     10 26MAR18 12:08"/>
    <m/>
    <n v="20"/>
    <n v="7353.37"/>
    <n v="20"/>
    <x v="7"/>
    <x v="1"/>
    <m/>
  </r>
  <r>
    <d v="2018-03-27T00:00:00"/>
    <s v="FPI"/>
    <s v="'30-95-41"/>
    <n v="20505460"/>
    <s v="BRADLEY LUCKMAN J LUCKMAN 00151489632BBCNQGX 090127     10 27MAR18 09:46"/>
    <m/>
    <n v="20"/>
    <n v="7453.37"/>
    <n v="20"/>
    <x v="7"/>
    <x v="1"/>
    <m/>
  </r>
  <r>
    <d v="2018-03-27T00:00:00"/>
    <s v="FPI"/>
    <s v="'30-95-41"/>
    <n v="20505460"/>
    <s v="LUCY EVANS F HATFIELD-EVANS 00151202632BBDPJTT 090128     10 27MAR18 19:24"/>
    <m/>
    <n v="20"/>
    <n v="7493.37"/>
    <n v="20"/>
    <x v="7"/>
    <x v="1"/>
    <m/>
  </r>
  <r>
    <d v="2018-03-27T00:00:00"/>
    <s v="FPI"/>
    <s v="'30-95-41"/>
    <n v="20505460"/>
    <s v="MARTIN CT ALICE MARTIN 463345115202723001 404759     10 27MAR18 20:25"/>
    <m/>
    <n v="20"/>
    <n v="7513.37"/>
    <n v="20"/>
    <x v="7"/>
    <x v="1"/>
    <m/>
  </r>
  <r>
    <d v="2018-03-27T00:00:00"/>
    <s v="FPI"/>
    <s v="'30-95-41"/>
    <n v="20505460"/>
    <s v="MILLER M &amp; L CIARA MILLER 413162754311723001 403109     10 27MAR18 11:34"/>
    <m/>
    <n v="20"/>
    <n v="7473.37"/>
    <n v="20"/>
    <x v="7"/>
    <x v="1"/>
    <m/>
  </r>
  <r>
    <d v="2018-03-28T00:00:00"/>
    <s v="FPI"/>
    <s v="'30-95-41"/>
    <n v="20505460"/>
    <s v="KIRBY M A &amp; M A PIERS KIRBY 44090111196548000N 600127     10 28MAR18 09:01"/>
    <m/>
    <n v="20"/>
    <n v="7533.37"/>
    <n v="20"/>
    <x v="7"/>
    <x v="1"/>
    <m/>
  </r>
  <r>
    <d v="2018-03-29T00:00:00"/>
    <s v="FPI"/>
    <s v="'30-95-41"/>
    <n v="20505460"/>
    <s v="CROZIER PJ&amp;CL ZAC CROZIER 836914758502923001 404759     10 29MAR18 20:58"/>
    <m/>
    <n v="20"/>
    <n v="7573.37"/>
    <n v="20"/>
    <x v="7"/>
    <x v="1"/>
    <m/>
  </r>
  <r>
    <d v="2018-03-29T00:00:00"/>
    <s v="FPI"/>
    <s v="'30-95-41"/>
    <n v="20505460"/>
    <s v="GURNSEY DAVID EDAN GURNSEY FP18088O00680122 070116     10 29MAR18 10:03"/>
    <m/>
    <n v="20"/>
    <n v="7553.37"/>
    <n v="20"/>
    <x v="7"/>
    <x v="1"/>
    <m/>
  </r>
  <r>
    <d v="2018-03-29T00:00:00"/>
    <s v="FPI"/>
    <s v="'30-95-41"/>
    <n v="20505460"/>
    <s v="JACKSON S+R A AND H JACKSON RP4659981953747700 203964     10 29MAR18 22:53"/>
    <m/>
    <n v="40"/>
    <n v="7613.37"/>
    <n v="40"/>
    <x v="7"/>
    <x v="1"/>
    <m/>
  </r>
  <r>
    <d v="2018-04-03T00:00:00"/>
    <s v="BGC"/>
    <s v="'30-95-41"/>
    <n v="20505460"/>
    <s v="BRITISH CYCLING FE ZFCMA04"/>
    <m/>
    <n v="54"/>
    <n v="7687.37"/>
    <n v="54"/>
    <x v="0"/>
    <x v="1"/>
    <m/>
  </r>
  <r>
    <d v="2018-04-03T00:00:00"/>
    <s v="FPI"/>
    <s v="'30-95-41"/>
    <n v="20505460"/>
    <s v="CATHERINE SMITH BARNEY SMITH 00153425632BSFTDBJ 090128     10 31MAR18 16:49"/>
    <m/>
    <n v="20"/>
    <n v="7633.37"/>
    <n v="20"/>
    <x v="7"/>
    <x v="1"/>
    <m/>
  </r>
  <r>
    <d v="2018-04-09T00:00:00"/>
    <s v="FPI"/>
    <s v="'30-95-41"/>
    <n v="20505460"/>
    <s v="BERRY RN BERRY 792991105302904001 404783     10 09APR18 20:35"/>
    <m/>
    <n v="40"/>
    <n v="7727.37"/>
    <n v="40"/>
    <x v="7"/>
    <x v="1"/>
    <m/>
  </r>
  <r>
    <d v="2018-04-09T00:00:00"/>
    <s v="FPI"/>
    <s v="'30-95-41"/>
    <n v="20505460"/>
    <s v="JAMES CHRISTOPHER CHARLIE JAMES FP18099O10132667 070116     10 09APR18 20:49"/>
    <m/>
    <n v="20"/>
    <n v="7807.37"/>
    <n v="20"/>
    <x v="7"/>
    <x v="1"/>
    <m/>
  </r>
  <r>
    <d v="2018-04-09T00:00:00"/>
    <s v="FPI"/>
    <s v="'30-95-41"/>
    <n v="20505460"/>
    <s v="JONES L&amp;KA REUBEN JONES JUNIO 079423833132904001 401156     10 09APR18 23:13"/>
    <m/>
    <n v="20"/>
    <n v="7867.37"/>
    <n v="20"/>
    <x v="7"/>
    <x v="1"/>
    <m/>
  </r>
  <r>
    <d v="2018-04-09T00:00:00"/>
    <s v="FPI"/>
    <s v="'30-95-41"/>
    <n v="20505460"/>
    <s v="NELSON T N WILLS+PTOLEMY NELS RP4659982733584800 204606     10 09APR18 20:57"/>
    <m/>
    <n v="40"/>
    <n v="7847.37"/>
    <n v="40"/>
    <x v="7"/>
    <x v="1"/>
    <m/>
  </r>
  <r>
    <d v="2018-04-09T00:00:00"/>
    <s v="FPI"/>
    <s v="'30-95-41"/>
    <n v="20505460"/>
    <s v="WILLIAMS K&amp;A GRACE DAISY BEN 300938634402904001 401100     10 09APR18 20:44"/>
    <m/>
    <n v="60"/>
    <n v="7787.37"/>
    <n v="60"/>
    <x v="7"/>
    <x v="1"/>
    <m/>
  </r>
  <r>
    <d v="2018-04-10T00:00:00"/>
    <s v="FPI"/>
    <s v="'30-95-41"/>
    <n v="20505460"/>
    <s v="ALICE BRUCE MALVERN CYCLE 00153425632BSKNBTN 090129     10 10APR18 10:48"/>
    <m/>
    <n v="40"/>
    <n v="7947.37"/>
    <n v="40"/>
    <x v="7"/>
    <x v="1"/>
    <m/>
  </r>
  <r>
    <d v="2018-04-10T00:00:00"/>
    <s v="FPI"/>
    <s v="'30-95-41"/>
    <n v="20505460"/>
    <s v="ALLEN T+J PETER ALLEN- JUNIO RP4679968515310200 201335     10 10APR18 22:04"/>
    <m/>
    <n v="20"/>
    <n v="8047.37"/>
    <n v="20"/>
    <x v="7"/>
    <x v="1"/>
    <m/>
  </r>
  <r>
    <d v="2018-04-10T00:00:00"/>
    <s v="TFR"/>
    <s v="'30-95-41"/>
    <n v="20505460"/>
    <s v="C THOMAS THOMAS HAF"/>
    <m/>
    <n v="60"/>
    <n v="8027.37"/>
    <n v="60"/>
    <x v="7"/>
    <x v="1"/>
    <m/>
  </r>
  <r>
    <d v="2018-04-10T00:00:00"/>
    <s v="FPI"/>
    <s v="'30-95-41"/>
    <n v="20505460"/>
    <s v="KENT MARTIN LUCAS KENT FP18100O10353079 070246     10 10APR18 07:44"/>
    <m/>
    <n v="20"/>
    <n v="7907.37"/>
    <n v="20"/>
    <x v="7"/>
    <x v="1"/>
    <m/>
  </r>
  <r>
    <d v="2018-04-10T00:00:00"/>
    <s v="FPI"/>
    <s v="'30-95-41"/>
    <n v="20505460"/>
    <s v="STEVENS G JOSEPH LEAVER 331945048411014001 404410     10 10APR18 11:48"/>
    <m/>
    <n v="20"/>
    <n v="7967.37"/>
    <n v="20"/>
    <x v="7"/>
    <x v="1"/>
    <m/>
  </r>
  <r>
    <d v="2018-04-10T00:00:00"/>
    <s v="FPI"/>
    <s v="'30-95-41"/>
    <n v="20505460"/>
    <s v="YOUNG WP HARRISON YOUNG RP4659982745746700 203964     10 10APR18 06:44"/>
    <m/>
    <n v="20"/>
    <n v="7887.37"/>
    <n v="20"/>
    <x v="7"/>
    <x v="1"/>
    <m/>
  </r>
  <r>
    <d v="2018-04-11T00:00:00"/>
    <s v="TFR"/>
    <s v="'30-95-41"/>
    <n v="20505460"/>
    <s v="A FOX JOSIE MURPHY JUNIO"/>
    <m/>
    <n v="20"/>
    <n v="8067.37"/>
    <n v="20"/>
    <x v="7"/>
    <x v="1"/>
    <m/>
  </r>
  <r>
    <d v="2018-04-11T00:00:00"/>
    <s v="FPI"/>
    <s v="'30-95-41"/>
    <n v="20505460"/>
    <s v="NIXON MJ&amp;LJ BETHIA+ELIJAHNIXON 567670403401114001 402820     10 11APR18 10:43"/>
    <m/>
    <n v="40"/>
    <n v="8107.37"/>
    <n v="40"/>
    <x v="7"/>
    <x v="1"/>
    <m/>
  </r>
  <r>
    <d v="2018-04-11T00:00:00"/>
    <s v="FPI"/>
    <s v="'30-95-41"/>
    <n v="20505460"/>
    <s v="ROCCA S/A DARCEY ROCCA 48225314707113000R 832845     10 11APR18 22:53"/>
    <m/>
    <n v="20"/>
    <n v="8147.37"/>
    <n v="20"/>
    <x v="7"/>
    <x v="1"/>
    <m/>
  </r>
  <r>
    <d v="2018-04-11T00:00:00"/>
    <s v="FPI"/>
    <s v="'30-95-41"/>
    <n v="20505460"/>
    <s v="TURNBULL TK CA OLLIE TURNBULL 62121552083537000R 162120     10 11APR18 12:15"/>
    <m/>
    <n v="20"/>
    <n v="8127.37"/>
    <n v="20"/>
    <x v="7"/>
    <x v="1"/>
    <m/>
  </r>
  <r>
    <d v="2018-04-12T00:00:00"/>
    <s v="TFR"/>
    <s v="'30-95-41"/>
    <n v="20505460"/>
    <s v="D REID LOCHIE REID"/>
    <m/>
    <n v="20"/>
    <n v="8187.37"/>
    <n v="20"/>
    <x v="7"/>
    <x v="1"/>
    <m/>
  </r>
  <r>
    <d v="2018-04-12T00:00:00"/>
    <s v="TFR"/>
    <s v="'30-95-41"/>
    <n v="20505460"/>
    <s v="D REID RAFFIE REID"/>
    <m/>
    <n v="20"/>
    <n v="8167.37"/>
    <n v="20"/>
    <x v="7"/>
    <x v="1"/>
    <m/>
  </r>
  <r>
    <d v="2018-04-16T00:00:00"/>
    <s v="FPI"/>
    <s v="'30-95-41"/>
    <n v="20505460"/>
    <s v="DAWKINS JW LAURIE DAWKINS 081028605431614001 404759     10 16APR18 13:45"/>
    <m/>
    <n v="20"/>
    <n v="8247.3700000000008"/>
    <n v="20"/>
    <x v="7"/>
    <x v="1"/>
    <m/>
  </r>
  <r>
    <d v="2018-04-16T00:00:00"/>
    <s v="FPI"/>
    <s v="'30-95-41"/>
    <n v="20505460"/>
    <s v="L CLARKE HOWIE CLARKE 400000000356690019 777212     10 15APR18 05:09"/>
    <m/>
    <n v="20"/>
    <n v="8227.3700000000008"/>
    <n v="20"/>
    <x v="7"/>
    <x v="1"/>
    <m/>
  </r>
  <r>
    <d v="2018-04-16T00:00:00"/>
    <s v="FPI"/>
    <s v="'30-95-41"/>
    <n v="20505460"/>
    <s v="POOLE LE ABIGAIL PROSSER 14090340206635000N 538133     10 14APR18 09:03"/>
    <m/>
    <n v="20"/>
    <n v="8207.3700000000008"/>
    <n v="20"/>
    <x v="7"/>
    <x v="1"/>
    <m/>
  </r>
  <r>
    <d v="2018-04-25T00:00:00"/>
    <s v="CHQ"/>
    <s v="'30-95-41"/>
    <n v="20505460"/>
    <n v="417"/>
    <n v="29.53"/>
    <m/>
    <n v="8217.84"/>
    <n v="-29.53"/>
    <x v="2"/>
    <x v="1"/>
    <s v="Domain name"/>
  </r>
  <r>
    <d v="2018-04-25T00:00:00"/>
    <s v="DEP"/>
    <s v="'30-95-41"/>
    <n v="20505460"/>
    <n v="500251"/>
    <m/>
    <n v="238"/>
    <n v="8475.84"/>
    <n v="220"/>
    <x v="7"/>
    <x v="1"/>
    <m/>
  </r>
  <r>
    <d v="2018-04-25T00:00:00"/>
    <m/>
    <m/>
    <m/>
    <m/>
    <m/>
    <m/>
    <m/>
    <n v="18"/>
    <x v="0"/>
    <x v="1"/>
    <m/>
  </r>
  <r>
    <d v="2018-04-25T00:00:00"/>
    <s v="FPI"/>
    <s v="'30-95-41"/>
    <n v="20505460"/>
    <s v="O CONNELL JEA FIN TAME-COACHING RP4659983861904700 209861     10 25APR18 10:53"/>
    <m/>
    <n v="20"/>
    <n v="8237.84"/>
    <n v="20"/>
    <x v="7"/>
    <x v="1"/>
    <m/>
  </r>
  <r>
    <d v="2018-04-26T00:00:00"/>
    <s v="PAY"/>
    <s v="'30-95-41"/>
    <n v="20505460"/>
    <n v="419"/>
    <n v="220"/>
    <m/>
    <n v="8255.84"/>
    <n v="-220"/>
    <x v="6"/>
    <x v="1"/>
    <s v="Evie celebration"/>
  </r>
  <r>
    <d v="2018-04-27T00:00:00"/>
    <s v="BGC"/>
    <s v="'30-95-41"/>
    <n v="20505460"/>
    <s v="BRITISH CYCLING FE ZFCMA04"/>
    <m/>
    <n v="120"/>
    <n v="8375.84"/>
    <n v="120"/>
    <x v="0"/>
    <x v="1"/>
    <m/>
  </r>
  <r>
    <d v="2018-05-04T00:00:00"/>
    <s v="CHQ"/>
    <s v="'30-95-41"/>
    <n v="20505460"/>
    <n v="420"/>
    <n v="49.58"/>
    <m/>
    <n v="8368.26"/>
    <n v="-49.58"/>
    <x v="6"/>
    <x v="1"/>
    <s v="Evie celebration"/>
  </r>
  <r>
    <d v="2018-05-04T00:00:00"/>
    <s v="BGC"/>
    <s v="'30-95-41"/>
    <n v="20505460"/>
    <s v="BRITISH CYCLING FE ZFCMA04"/>
    <m/>
    <n v="42"/>
    <n v="8417.84"/>
    <n v="42"/>
    <x v="0"/>
    <x v="1"/>
    <m/>
  </r>
  <r>
    <d v="2018-05-08T00:00:00"/>
    <s v="CHQ"/>
    <s v="'30-95-41"/>
    <n v="20505460"/>
    <n v="418"/>
    <n v="970"/>
    <m/>
    <n v="7398.26"/>
    <n v="-970"/>
    <x v="14"/>
    <x v="1"/>
    <s v="Louis / Dickens"/>
  </r>
  <r>
    <d v="2018-05-09T00:00:00"/>
    <s v="FPI"/>
    <s v="'30-95-41"/>
    <n v="20505460"/>
    <s v="MARTIN CT ALICE MARTIN 309795742111905001 404759     10 09MAY18 11:12"/>
    <m/>
    <n v="2.5"/>
    <n v="7400.76"/>
    <n v="2.5"/>
    <x v="7"/>
    <x v="1"/>
    <m/>
  </r>
  <r>
    <d v="2018-05-11T00:00:00"/>
    <s v="CHQ"/>
    <s v="'30-95-41"/>
    <n v="20505460"/>
    <n v="421"/>
    <n v="6"/>
    <m/>
    <n v="7394.76"/>
    <n v="-6"/>
    <x v="0"/>
    <x v="1"/>
    <s v="return"/>
  </r>
  <r>
    <d v="2018-05-17T00:00:00"/>
    <s v="DEP"/>
    <s v="'30-95-41"/>
    <n v="20505460"/>
    <n v="500252"/>
    <m/>
    <n v="67"/>
    <n v="7461.76"/>
    <n v="6"/>
    <x v="0"/>
    <x v="1"/>
    <m/>
  </r>
  <r>
    <d v="2018-05-17T00:00:00"/>
    <m/>
    <m/>
    <m/>
    <m/>
    <m/>
    <m/>
    <m/>
    <n v="12"/>
    <x v="7"/>
    <x v="1"/>
    <m/>
  </r>
  <r>
    <d v="2018-05-17T00:00:00"/>
    <m/>
    <m/>
    <m/>
    <m/>
    <m/>
    <m/>
    <m/>
    <n v="20"/>
    <x v="4"/>
    <x v="1"/>
    <m/>
  </r>
  <r>
    <d v="2018-05-17T00:00:00"/>
    <m/>
    <m/>
    <m/>
    <m/>
    <m/>
    <m/>
    <m/>
    <n v="29"/>
    <x v="2"/>
    <x v="1"/>
    <m/>
  </r>
  <r>
    <d v="2018-05-18T00:00:00"/>
    <s v="FPI"/>
    <s v="'30-95-41"/>
    <n v="20505460"/>
    <s v="CROZIER C L CROZIER MEMBERSHIP 339290934401815001 401710     10 18MAY18 10:44"/>
    <m/>
    <n v="24"/>
    <n v="7485.76"/>
    <n v="24"/>
    <x v="0"/>
    <x v="1"/>
    <m/>
  </r>
  <r>
    <d v="2018-05-23T00:00:00"/>
    <s v="CHQ"/>
    <s v="'30-95-41"/>
    <n v="20505460"/>
    <n v="424"/>
    <n v="80"/>
    <m/>
    <n v="7405.76"/>
    <n v="-80"/>
    <x v="9"/>
    <x v="1"/>
    <m/>
  </r>
  <r>
    <d v="2018-05-24T00:00:00"/>
    <s v="CHQ"/>
    <s v="'30-95-41"/>
    <n v="20505460"/>
    <n v="422"/>
    <n v="80"/>
    <m/>
    <n v="7325.76"/>
    <n v="-80"/>
    <x v="9"/>
    <x v="1"/>
    <m/>
  </r>
  <r>
    <d v="2018-05-25T00:00:00"/>
    <s v="FPI"/>
    <s v="'30-95-41"/>
    <n v="20505460"/>
    <s v="ALICE BRUCE MALVERN CYCLE 00153425632BTDFLLZ 090129     10 25MAY18 22:00"/>
    <m/>
    <n v="40"/>
    <n v="7485.76"/>
    <n v="40"/>
    <x v="7"/>
    <x v="1"/>
    <m/>
  </r>
  <r>
    <d v="2018-05-25T00:00:00"/>
    <s v="FPI"/>
    <s v="'30-95-41"/>
    <n v="20505460"/>
    <s v="ARCHER VJ&amp;B JOE ARCHER 112848443302525001 404777     10 25MAY18 20:33"/>
    <m/>
    <n v="20"/>
    <n v="7445.76"/>
    <n v="20"/>
    <x v="7"/>
    <x v="1"/>
    <m/>
  </r>
  <r>
    <d v="2018-05-25T00:00:00"/>
    <s v="FPI"/>
    <s v="'30-95-41"/>
    <n v="20505460"/>
    <s v="BRADLEY LUCKMAN J LUCKMAN 00151489632BBCPWSG 090127     10 25MAY18 18:35"/>
    <m/>
    <n v="20"/>
    <n v="7425.76"/>
    <n v="20"/>
    <x v="7"/>
    <x v="1"/>
    <m/>
  </r>
  <r>
    <d v="2018-05-25T00:00:00"/>
    <s v="FPI"/>
    <s v="'30-95-41"/>
    <n v="20505460"/>
    <s v="DAWKINS JW LAURIE DAWKINS 832729142461525001 404759     10 25MAY18 16:42"/>
    <m/>
    <n v="20"/>
    <n v="7345.76"/>
    <n v="20"/>
    <x v="7"/>
    <x v="1"/>
    <m/>
  </r>
  <r>
    <d v="2018-05-25T00:00:00"/>
    <s v="FPI"/>
    <s v="'30-95-41"/>
    <n v="20505460"/>
    <s v="WILLIAMS K&amp;A GRACE DAISY BEN 381833525461525001 401100     10 25MAY18 16:45"/>
    <m/>
    <n v="60"/>
    <n v="7405.76"/>
    <n v="60"/>
    <x v="7"/>
    <x v="1"/>
    <m/>
  </r>
  <r>
    <d v="2018-05-29T00:00:00"/>
    <s v="FPI"/>
    <s v="'30-95-41"/>
    <n v="20505460"/>
    <s v="DUTTON DAVID LUCAS DUTTON HOODI FP18148O07926221 070116     10 28MAY18 17:39"/>
    <m/>
    <n v="20"/>
    <n v="7565.76"/>
    <n v="20"/>
    <x v="7"/>
    <x v="1"/>
    <m/>
  </r>
  <r>
    <d v="2018-05-29T00:00:00"/>
    <s v="FPI"/>
    <s v="'30-95-41"/>
    <n v="20505460"/>
    <s v="JACKSON S+R AARON HANNAJACKSON RP4659986331182400 203964     10 26MAY18 10:50"/>
    <m/>
    <n v="40"/>
    <n v="7525.76"/>
    <n v="40"/>
    <x v="7"/>
    <x v="1"/>
    <m/>
  </r>
  <r>
    <d v="2018-05-29T00:00:00"/>
    <s v="FPI"/>
    <s v="'30-95-41"/>
    <n v="20505460"/>
    <s v="MILLER M &amp; L CIARA MILLER 737254327421725001 403109     10 27MAY18 12:47"/>
    <m/>
    <n v="20"/>
    <n v="7545.76"/>
    <n v="20"/>
    <x v="7"/>
    <x v="1"/>
    <m/>
  </r>
  <r>
    <d v="2018-05-29T00:00:00"/>
    <s v="FPI"/>
    <s v="'30-95-41"/>
    <n v="20505460"/>
    <s v="NELSON T N WILLS PTOLEMY NELS RP4659986529904300 204606     10 29MAY18 15:49"/>
    <m/>
    <n v="40"/>
    <n v="7605.76"/>
    <n v="40"/>
    <x v="7"/>
    <x v="1"/>
    <m/>
  </r>
  <r>
    <d v="2018-05-30T00:00:00"/>
    <s v="CHQ"/>
    <s v="'30-95-41"/>
    <n v="20505460"/>
    <n v="423"/>
    <n v="80"/>
    <m/>
    <n v="7525.76"/>
    <n v="-80"/>
    <x v="9"/>
    <x v="1"/>
    <m/>
  </r>
  <r>
    <d v="2018-05-30T00:00:00"/>
    <s v="FPI"/>
    <s v="'30-95-41"/>
    <n v="20505460"/>
    <s v="CATHERINE SMITH BARNEY SMITH 00153425632BTFQVLT 090128     10 30MAY18 17:47"/>
    <m/>
    <n v="20"/>
    <n v="7545.76"/>
    <n v="20"/>
    <x v="7"/>
    <x v="1"/>
    <m/>
  </r>
  <r>
    <d v="2018-05-30T00:00:00"/>
    <s v="FPI"/>
    <s v="'30-95-41"/>
    <n v="20505460"/>
    <s v="KIRBY M A &amp; M A PIERS KIRBY JUNE 27223025240894000N 600127     10 30MAY18 22:30"/>
    <m/>
    <n v="20"/>
    <n v="7565.76"/>
    <n v="20"/>
    <x v="7"/>
    <x v="1"/>
    <m/>
  </r>
  <r>
    <d v="2018-05-31T00:00:00"/>
    <s v="FPI"/>
    <s v="'30-95-41"/>
    <n v="20505460"/>
    <s v="BERRY RN BERRY 950091109032135001 404783     10 31MAY18 23:09"/>
    <m/>
    <n v="40"/>
    <n v="7605.76"/>
    <n v="40"/>
    <x v="7"/>
    <x v="1"/>
    <m/>
  </r>
  <r>
    <d v="2018-06-01T00:00:00"/>
    <s v="BGC"/>
    <s v="'30-95-41"/>
    <n v="20505460"/>
    <s v="BRITISH CYCLING FE ZFCMA04"/>
    <m/>
    <n v="24"/>
    <n v="7629.76"/>
    <n v="24"/>
    <x v="0"/>
    <x v="1"/>
    <m/>
  </r>
  <r>
    <d v="2018-06-04T00:00:00"/>
    <s v="TFR"/>
    <s v="'30-95-41"/>
    <n v="20505460"/>
    <s v="C THOMAS THOMAS HAF"/>
    <m/>
    <n v="60"/>
    <n v="7749.76"/>
    <n v="60"/>
    <x v="7"/>
    <x v="1"/>
    <m/>
  </r>
  <r>
    <d v="2018-06-04T00:00:00"/>
    <s v="FPI"/>
    <s v="'30-95-41"/>
    <n v="20505460"/>
    <s v="CROZIER PJ&amp;CL ZAC CROZIER 324077241461406001 404759     10 04JUN18 16:41"/>
    <m/>
    <n v="20"/>
    <n v="7689.76"/>
    <n v="20"/>
    <x v="7"/>
    <x v="1"/>
    <m/>
  </r>
  <r>
    <d v="2018-06-04T00:00:00"/>
    <s v="FPI"/>
    <s v="'30-95-41"/>
    <n v="20505460"/>
    <s v="JONES L&amp;KA REUBEN JONES JUNIO 194327610332406001 401156     10 04JUN18 23:30"/>
    <m/>
    <n v="20"/>
    <n v="7769.76"/>
    <n v="20"/>
    <x v="7"/>
    <x v="1"/>
    <m/>
  </r>
  <r>
    <d v="2018-06-04T00:00:00"/>
    <s v="FPI"/>
    <s v="'30-95-41"/>
    <n v="20505460"/>
    <s v="MARTIN CT ALICE MARTIN 302695541090206001 404759     10 02JUN18 09:01"/>
    <m/>
    <n v="20"/>
    <n v="7649.76"/>
    <n v="20"/>
    <x v="7"/>
    <x v="1"/>
    <m/>
  </r>
  <r>
    <d v="2018-06-04T00:00:00"/>
    <s v="FPI"/>
    <s v="'30-95-41"/>
    <n v="20505460"/>
    <s v="WILKINS&amp;HATCHER JEMIMA HATCHER-WIL 36045638861247000N 522139     10 04JUN18 04:56"/>
    <m/>
    <n v="20"/>
    <n v="7669.76"/>
    <n v="20"/>
    <x v="7"/>
    <x v="1"/>
    <m/>
  </r>
  <r>
    <d v="2018-06-05T00:00:00"/>
    <s v="FPI"/>
    <s v="'30-95-41"/>
    <n v="20505460"/>
    <s v="ALLEN T+J PETER ALLEN- JUNIO RP4679963237720500 201335     10 05JUN18 22:32"/>
    <m/>
    <n v="20"/>
    <n v="7929.76"/>
    <n v="20"/>
    <x v="7"/>
    <x v="1"/>
    <m/>
  </r>
  <r>
    <d v="2018-06-05T00:00:00"/>
    <s v="FPI"/>
    <s v="'30-95-41"/>
    <n v="20505460"/>
    <s v="HARDING K SIM HARDING 62152527362247000N 558136     10 05JUN18 15:25"/>
    <m/>
    <n v="20"/>
    <n v="7909.76"/>
    <n v="20"/>
    <x v="7"/>
    <x v="1"/>
    <m/>
  </r>
  <r>
    <d v="2018-06-05T00:00:00"/>
    <s v="FPI"/>
    <s v="'30-95-41"/>
    <n v="20505460"/>
    <s v="JAMES CHRISTOPHER CHARLIE JAMES FP18156O15562269 070116     10 05JUN18 07:22"/>
    <m/>
    <n v="20"/>
    <n v="7809.76"/>
    <n v="20"/>
    <x v="7"/>
    <x v="1"/>
    <m/>
  </r>
  <r>
    <d v="2018-06-05T00:00:00"/>
    <s v="FPI"/>
    <s v="'30-95-41"/>
    <n v="20505460"/>
    <s v="KENT MARTIN LUCAS KENT FP18156O15632796 070246     10 05JUN18 09:07"/>
    <m/>
    <n v="20"/>
    <n v="7869.76"/>
    <n v="20"/>
    <x v="7"/>
    <x v="1"/>
    <m/>
  </r>
  <r>
    <d v="2018-06-05T00:00:00"/>
    <s v="TFR"/>
    <s v="'30-95-41"/>
    <n v="20505460"/>
    <s v="P ROBERTS ROSIEROBERTSJUN18"/>
    <m/>
    <n v="20"/>
    <n v="7829.76"/>
    <n v="20"/>
    <x v="7"/>
    <x v="1"/>
    <m/>
  </r>
  <r>
    <d v="2018-06-05T00:00:00"/>
    <s v="FPI"/>
    <s v="'30-95-41"/>
    <n v="20505460"/>
    <s v="POOLE LE ABIGAIL PROSSER 02053938146087000N 538133     10 05JUN18 05:39"/>
    <m/>
    <n v="20"/>
    <n v="7789.76"/>
    <n v="20"/>
    <x v="7"/>
    <x v="1"/>
    <m/>
  </r>
  <r>
    <d v="2018-06-05T00:00:00"/>
    <s v="TFR"/>
    <s v="'30-95-41"/>
    <n v="20505460"/>
    <s v="R ALLEN EVA BAILEY-ALLEN"/>
    <m/>
    <n v="20"/>
    <n v="7849.76"/>
    <n v="20"/>
    <x v="7"/>
    <x v="1"/>
    <m/>
  </r>
  <r>
    <d v="2018-06-05T00:00:00"/>
    <s v="FPI"/>
    <s v="'30-95-41"/>
    <n v="20505460"/>
    <s v="YOUNG WP HARRISON YOUNG RP4659987133826500 203964     10 05JUN18 12:50"/>
    <m/>
    <n v="20"/>
    <n v="7889.76"/>
    <n v="20"/>
    <x v="7"/>
    <x v="1"/>
    <m/>
  </r>
  <r>
    <d v="2018-06-06T00:00:00"/>
    <s v="FPI"/>
    <s v="'30-95-41"/>
    <n v="20505460"/>
    <s v="HAIGHTON RACHEL ANYA HAIGHTON FP18157O16821618 070116     10 06JUN18 18:23"/>
    <m/>
    <n v="20"/>
    <n v="7969.76"/>
    <n v="20"/>
    <x v="7"/>
    <x v="1"/>
    <m/>
  </r>
  <r>
    <d v="2018-06-06T00:00:00"/>
    <s v="FPI"/>
    <s v="'30-95-41"/>
    <n v="20505460"/>
    <s v="HAIGHTON RACHEL CHARLIE HAIGHTON FP18157O16821012 070116     10 06JUN18 18:22"/>
    <m/>
    <n v="20"/>
    <n v="7949.76"/>
    <n v="20"/>
    <x v="7"/>
    <x v="1"/>
    <m/>
  </r>
  <r>
    <d v="2018-06-06T00:00:00"/>
    <s v="FPI"/>
    <s v="'30-95-41"/>
    <n v="20505460"/>
    <s v="HAIGHTON RACHEL ZOE HAIGHTON FP18157O16822131 070116     10 06JUN18 18:23"/>
    <m/>
    <n v="20"/>
    <n v="7989.76"/>
    <n v="20"/>
    <x v="7"/>
    <x v="1"/>
    <m/>
  </r>
  <r>
    <d v="2018-06-07T00:00:00"/>
    <s v="CHQ"/>
    <s v="'30-95-41"/>
    <n v="20505460"/>
    <n v="431"/>
    <n v="60"/>
    <m/>
    <n v="7929.76"/>
    <n v="-60"/>
    <x v="10"/>
    <x v="1"/>
    <s v="9 acres rent"/>
  </r>
  <r>
    <d v="2018-06-07T00:00:00"/>
    <s v="FPI"/>
    <s v="'30-95-41"/>
    <n v="20505460"/>
    <s v="ANDREW THORNBER TOBY THORNBER 00151075632BBFYPQG 090126     10 07JUN18 18:59"/>
    <m/>
    <n v="20"/>
    <n v="8029.76"/>
    <n v="20"/>
    <x v="7"/>
    <x v="1"/>
    <m/>
  </r>
  <r>
    <d v="2018-06-07T00:00:00"/>
    <s v="FPI"/>
    <s v="'30-95-41"/>
    <n v="20505460"/>
    <s v="DAVIES RH &amp; RC RE TOM AND ARTHUR 09114531326607000N 535041     10 07JUN18 11:45"/>
    <m/>
    <n v="40"/>
    <n v="8009.76"/>
    <n v="40"/>
    <x v="7"/>
    <x v="1"/>
    <m/>
  </r>
  <r>
    <d v="2018-06-07T00:00:00"/>
    <s v="FPI"/>
    <s v="'30-95-41"/>
    <n v="20505460"/>
    <s v="GURNSEY DAVID EDAN GURNSEY FP18158O17245132 070116     10 07JUN18 10:03"/>
    <m/>
    <n v="20"/>
    <n v="7949.76"/>
    <n v="20"/>
    <x v="7"/>
    <x v="1"/>
    <m/>
  </r>
  <r>
    <d v="2018-06-07T00:00:00"/>
    <s v="FPI"/>
    <s v="'30-95-41"/>
    <n v="20505460"/>
    <s v="LUCY EVANS F HATFIELD-EVANS 00151202632BBDSJMQ 090128     10 07JUN18 11:36"/>
    <m/>
    <n v="20"/>
    <n v="7969.76"/>
    <n v="20"/>
    <x v="7"/>
    <x v="1"/>
    <m/>
  </r>
  <r>
    <d v="2018-06-07T00:00:00"/>
    <s v="FPI"/>
    <s v="'30-95-41"/>
    <n v="20505460"/>
    <s v="MARTHA WORTHINGTON JONAH WORTHINGTON 00151489632BBCQFQX 090126     10 07JUN18 23:23"/>
    <m/>
    <n v="20"/>
    <n v="8049.76"/>
    <n v="20"/>
    <x v="7"/>
    <x v="1"/>
    <m/>
  </r>
  <r>
    <d v="2018-06-11T00:00:00"/>
    <s v="FPI"/>
    <s v="'30-95-41"/>
    <n v="20505460"/>
    <s v="DEWHURST C V TOM DAVI AVO 245420610021116001 404717     10 11JUN18 12:00"/>
    <m/>
    <n v="60"/>
    <n v="8149.76"/>
    <n v="60"/>
    <x v="7"/>
    <x v="1"/>
    <m/>
  </r>
  <r>
    <d v="2018-06-11T00:00:00"/>
    <s v="FPI"/>
    <s v="'30-95-41"/>
    <n v="20505460"/>
    <s v="O CONNELL JEA FIN + AVA TAME-MCS RP4659987562315700 209861     10 11JUN18 09:22"/>
    <m/>
    <n v="40"/>
    <n v="8089.76"/>
    <n v="40"/>
    <x v="7"/>
    <x v="1"/>
    <m/>
  </r>
  <r>
    <d v="2018-06-12T00:00:00"/>
    <s v="FPI"/>
    <s v="'30-95-41"/>
    <n v="20505460"/>
    <s v="ROCCA S/A DARCEY ROCCA 57231324748571000R 832845     10 12JUN18 23:13"/>
    <m/>
    <n v="20"/>
    <n v="8169.76"/>
    <n v="20"/>
    <x v="7"/>
    <x v="1"/>
    <m/>
  </r>
  <r>
    <d v="2018-06-13T00:00:00"/>
    <s v="FPI"/>
    <s v="'30-95-41"/>
    <n v="20505460"/>
    <s v="BUTLER SK LOCKELLIOT ROBERTS 503181517071316001 402029     10 13JUN18 17:07"/>
    <m/>
    <n v="40"/>
    <n v="8269.76"/>
    <n v="40"/>
    <x v="7"/>
    <x v="1"/>
    <m/>
  </r>
  <r>
    <d v="2018-06-13T00:00:00"/>
    <s v="FPI"/>
    <s v="'30-95-41"/>
    <n v="20505460"/>
    <s v="JOSEPHINE LEWIS BARNEY PALMER 00151612632BBDBMWH 090126     10 13JUN18 09:08"/>
    <m/>
    <n v="20"/>
    <n v="8189.76"/>
    <n v="20"/>
    <x v="7"/>
    <x v="1"/>
    <m/>
  </r>
  <r>
    <d v="2018-06-13T00:00:00"/>
    <s v="FPI"/>
    <s v="'30-95-41"/>
    <n v="20505460"/>
    <s v="MARTHA WORTHINGTON JONAH WORTHINGTON 00151489632BBCQHVB 090126     10 13JUN18 23:27"/>
    <m/>
    <n v="5"/>
    <n v="8294.76"/>
    <n v="5"/>
    <x v="7"/>
    <x v="1"/>
    <m/>
  </r>
  <r>
    <d v="2018-06-13T00:00:00"/>
    <s v="FPI"/>
    <s v="'30-95-41"/>
    <n v="20505460"/>
    <s v="NIXON MJ&amp;LJ BETHIA/ELIJAHNIXON 980887525461316001 402820     10 13JUN18 16:45"/>
    <m/>
    <n v="40"/>
    <n v="8229.76"/>
    <n v="40"/>
    <x v="7"/>
    <x v="1"/>
    <m/>
  </r>
  <r>
    <d v="2018-06-13T00:00:00"/>
    <s v="FPI"/>
    <s v="'30-95-41"/>
    <n v="20505460"/>
    <s v="STEVENS G JOSEPH LEAVER 149308146032316001 404410     10 13JUN18 23:06"/>
    <m/>
    <n v="20"/>
    <n v="8289.76"/>
    <n v="20"/>
    <x v="7"/>
    <x v="1"/>
    <m/>
  </r>
  <r>
    <d v="2018-06-15T00:00:00"/>
    <s v="CHQ"/>
    <s v="'30-95-41"/>
    <n v="20505460"/>
    <n v="429"/>
    <n v="20"/>
    <m/>
    <n v="8274.76"/>
    <n v="-20"/>
    <x v="9"/>
    <x v="1"/>
    <m/>
  </r>
  <r>
    <d v="2018-06-15T00:00:00"/>
    <s v="DEP"/>
    <s v="'30-95-41"/>
    <n v="20505460"/>
    <n v="500253"/>
    <m/>
    <n v="60"/>
    <n v="8334.76"/>
    <n v="60"/>
    <x v="7"/>
    <x v="1"/>
    <m/>
  </r>
  <r>
    <d v="2018-06-18T00:00:00"/>
    <s v="CHQ"/>
    <s v="'30-95-41"/>
    <n v="20505460"/>
    <n v="427"/>
    <n v="60"/>
    <m/>
    <n v="8274.76"/>
    <n v="-60"/>
    <x v="9"/>
    <x v="1"/>
    <m/>
  </r>
  <r>
    <d v="2018-06-18T00:00:00"/>
    <s v="FPI"/>
    <s v="'30-95-41"/>
    <n v="20505460"/>
    <s v="LISA CLARKE HOWIE CLARKE 180618163349064183 777212     10 18JUN18 16:33"/>
    <m/>
    <n v="20"/>
    <n v="8294.76"/>
    <n v="20"/>
    <x v="7"/>
    <x v="1"/>
    <m/>
  </r>
  <r>
    <d v="2018-06-19T00:00:00"/>
    <s v="CHQ"/>
    <s v="'30-95-41"/>
    <n v="20505460"/>
    <n v="432"/>
    <n v="120"/>
    <m/>
    <n v="8174.76"/>
    <n v="-120"/>
    <x v="1"/>
    <x v="1"/>
    <s v="Tops D Millard"/>
  </r>
  <r>
    <d v="2018-06-29T00:00:00"/>
    <s v="DEP"/>
    <s v="'30-95-41"/>
    <n v="20505460"/>
    <n v="500254"/>
    <m/>
    <n v="20"/>
    <n v="8194.76"/>
    <n v="20"/>
    <x v="7"/>
    <x v="1"/>
    <m/>
  </r>
  <r>
    <d v="2018-07-03T00:00:00"/>
    <s v="CHQ"/>
    <s v="'30-95-41"/>
    <n v="20505460"/>
    <n v="428"/>
    <n v="20"/>
    <m/>
    <n v="8174.76"/>
    <n v="-20"/>
    <x v="9"/>
    <x v="1"/>
    <m/>
  </r>
  <r>
    <d v="2018-07-11T00:00:00"/>
    <s v="PAY"/>
    <s v="'30-95-41"/>
    <n v="20505460"/>
    <n v="433"/>
    <n v="150"/>
    <m/>
    <n v="8024.76"/>
    <n v="-150"/>
    <x v="10"/>
    <x v="1"/>
    <s v="Helpers cash + lollies"/>
  </r>
  <r>
    <d v="2018-07-12T00:00:00"/>
    <s v="DEP"/>
    <s v="'30-95-41"/>
    <n v="20505460"/>
    <n v="500255"/>
    <m/>
    <n v="60"/>
    <n v="8084.76"/>
    <n v="60"/>
    <x v="7"/>
    <x v="1"/>
    <m/>
  </r>
  <r>
    <d v="2018-07-13T00:00:00"/>
    <s v="CHQ"/>
    <s v="'30-95-41"/>
    <n v="20505460"/>
    <n v="426"/>
    <n v="20"/>
    <m/>
    <n v="8064.76"/>
    <n v="-20"/>
    <x v="9"/>
    <x v="1"/>
    <m/>
  </r>
  <r>
    <d v="2018-07-17T00:00:00"/>
    <s v="CHQ"/>
    <s v="'30-95-41"/>
    <n v="20505460"/>
    <n v="434"/>
    <n v="8.6"/>
    <m/>
    <n v="8056.16"/>
    <n v="-8.6"/>
    <x v="2"/>
    <x v="1"/>
    <s v="Kit samples"/>
  </r>
  <r>
    <d v="2018-07-18T00:00:00"/>
    <s v="FPI"/>
    <s v="'30-95-41"/>
    <n v="20505460"/>
    <s v="BELDON SM&amp;GHM ISAAC BELDON COACH 014978243511817001 404759     10 18JUL18 11:53"/>
    <m/>
    <n v="16"/>
    <n v="8072.16"/>
    <n v="16"/>
    <x v="7"/>
    <x v="1"/>
    <m/>
  </r>
  <r>
    <d v="2018-07-19T00:00:00"/>
    <s v="CHQ"/>
    <s v="'30-95-41"/>
    <n v="20505460"/>
    <n v="430"/>
    <n v="20"/>
    <m/>
    <n v="8052.16"/>
    <n v="-20"/>
    <x v="9"/>
    <x v="1"/>
    <m/>
  </r>
  <r>
    <d v="2018-07-26T00:00:00"/>
    <s v="CHQ"/>
    <s v="'30-95-41"/>
    <n v="20505460"/>
    <n v="435"/>
    <n v="48"/>
    <m/>
    <n v="8004.16"/>
    <n v="-48"/>
    <x v="10"/>
    <x v="1"/>
    <s v="9 acres rent"/>
  </r>
  <r>
    <d v="2018-08-01T00:00:00"/>
    <s v="BGC"/>
    <s v="'30-95-41"/>
    <n v="20505460"/>
    <s v="BCF ZFCMA04"/>
    <m/>
    <n v="42"/>
    <n v="8046.16"/>
    <n v="42"/>
    <x v="0"/>
    <x v="1"/>
    <m/>
  </r>
  <r>
    <d v="2018-08-06T00:00:00"/>
    <s v="PAY"/>
    <s v="'30-95-41"/>
    <n v="20505460"/>
    <n v="437"/>
    <n v="130"/>
    <m/>
    <n v="7916.16"/>
    <n v="-130"/>
    <x v="10"/>
    <x v="1"/>
    <s v="Helpers cash"/>
  </r>
  <r>
    <d v="2018-08-13T00:00:00"/>
    <s v="CHQ"/>
    <s v="'30-95-41"/>
    <n v="20505460"/>
    <n v="439"/>
    <n v="80"/>
    <m/>
    <n v="7836.16"/>
    <n v="-80"/>
    <x v="9"/>
    <x v="1"/>
    <m/>
  </r>
  <r>
    <d v="2018-08-14T00:00:00"/>
    <s v="DEP"/>
    <s v="'30-95-41"/>
    <n v="20505460"/>
    <n v="500256"/>
    <m/>
    <n v="20"/>
    <n v="7856.16"/>
    <n v="20"/>
    <x v="4"/>
    <x v="1"/>
    <m/>
  </r>
  <r>
    <d v="2018-08-15T00:00:00"/>
    <s v="CHQ"/>
    <s v="'30-95-41"/>
    <n v="20505460"/>
    <n v="438"/>
    <n v="80"/>
    <m/>
    <n v="7776.16"/>
    <n v="-80"/>
    <x v="9"/>
    <x v="1"/>
    <m/>
  </r>
  <r>
    <d v="2018-08-16T00:00:00"/>
    <s v="CHQ"/>
    <s v="'30-95-41"/>
    <n v="20505460"/>
    <n v="425"/>
    <n v="20"/>
    <m/>
    <n v="7756.16"/>
    <n v="-20"/>
    <x v="9"/>
    <x v="1"/>
    <m/>
  </r>
  <r>
    <d v="2018-08-17T00:00:00"/>
    <s v="CHQ"/>
    <s v="'30-95-41"/>
    <n v="20505460"/>
    <n v="447"/>
    <n v="40"/>
    <m/>
    <n v="7716.16"/>
    <n v="-40"/>
    <x v="9"/>
    <x v="1"/>
    <m/>
  </r>
  <r>
    <d v="2018-08-20T00:00:00"/>
    <s v="CHQ"/>
    <s v="'30-95-41"/>
    <n v="20505460"/>
    <n v="443"/>
    <n v="20"/>
    <m/>
    <n v="7696.16"/>
    <n v="-20"/>
    <x v="9"/>
    <x v="1"/>
    <m/>
  </r>
  <r>
    <d v="2018-08-20T00:00:00"/>
    <s v="CHQ"/>
    <s v="'30-95-41"/>
    <n v="20505460"/>
    <n v="444"/>
    <n v="40"/>
    <m/>
    <n v="7656.16"/>
    <n v="-40"/>
    <x v="9"/>
    <x v="1"/>
    <m/>
  </r>
  <r>
    <d v="2018-08-21T00:00:00"/>
    <s v="CHQ"/>
    <s v="'30-95-41"/>
    <n v="20505460"/>
    <n v="445"/>
    <n v="60"/>
    <m/>
    <n v="7596.16"/>
    <n v="-60"/>
    <x v="9"/>
    <x v="1"/>
    <m/>
  </r>
  <r>
    <d v="2018-08-22T00:00:00"/>
    <s v="CHQ"/>
    <s v="'30-95-41"/>
    <n v="20505460"/>
    <n v="440"/>
    <n v="20"/>
    <m/>
    <n v="7576.16"/>
    <n v="-20"/>
    <x v="9"/>
    <x v="1"/>
    <m/>
  </r>
  <r>
    <d v="2018-08-22T00:00:00"/>
    <s v="CHQ"/>
    <s v="'30-95-41"/>
    <n v="20505460"/>
    <n v="441"/>
    <n v="40"/>
    <m/>
    <n v="7536.16"/>
    <n v="-40"/>
    <x v="9"/>
    <x v="1"/>
    <m/>
  </r>
  <r>
    <d v="2018-08-22T00:00:00"/>
    <s v="FPI"/>
    <s v="'30-95-41"/>
    <n v="20505460"/>
    <s v="DAWKINS JW LAURIE DAWKINS 868994146422228001 404759     10 22AUG18 22:46"/>
    <m/>
    <n v="16"/>
    <n v="7584.16"/>
    <n v="16"/>
    <x v="7"/>
    <x v="1"/>
    <m/>
  </r>
  <r>
    <d v="2018-08-22T00:00:00"/>
    <s v="FPI"/>
    <s v="'30-95-41"/>
    <n v="20505460"/>
    <s v="LUCY EVANS F HATFIELD-EVANS 00151202632BBDWKNT 090128     10 22AUG18 22:54"/>
    <m/>
    <n v="16"/>
    <n v="7600.16"/>
    <n v="16"/>
    <x v="7"/>
    <x v="1"/>
    <m/>
  </r>
  <r>
    <d v="2018-08-22T00:00:00"/>
    <s v="FPI"/>
    <s v="'30-95-41"/>
    <n v="20505460"/>
    <s v="MARTHA WORTHINGTON JONAH WORTHINGTON 00151489632BBCRTJK 090126     10 22AUG18 22:29"/>
    <m/>
    <n v="16"/>
    <n v="7552.16"/>
    <n v="16"/>
    <x v="7"/>
    <x v="1"/>
    <m/>
  </r>
  <r>
    <d v="2018-08-22T00:00:00"/>
    <s v="FPI"/>
    <s v="'30-95-41"/>
    <n v="20505460"/>
    <s v="P ROBERTS ROSIEROBERTSSEP18 400000000386402694 309541     10 22AUG18 22:31"/>
    <m/>
    <n v="16"/>
    <n v="7568.16"/>
    <n v="16"/>
    <x v="7"/>
    <x v="1"/>
    <m/>
  </r>
  <r>
    <d v="2018-08-23T00:00:00"/>
    <s v="FPI"/>
    <s v="'30-95-41"/>
    <n v="20505460"/>
    <s v="ARCHER VJ&amp;B JOE ARCHER 098040910071328001 404777     10 23AUG18 17:00"/>
    <m/>
    <n v="16"/>
    <n v="7696.16"/>
    <n v="16"/>
    <x v="7"/>
    <x v="1"/>
    <m/>
  </r>
  <r>
    <d v="2018-08-23T00:00:00"/>
    <s v="FPI"/>
    <s v="'30-95-41"/>
    <n v="20505460"/>
    <s v="BELDON SM&amp;GHM ISAAC BELDON COACH 520389455490328001 404759     10 23AUG18 09:45"/>
    <m/>
    <n v="16"/>
    <n v="7648.16"/>
    <n v="16"/>
    <x v="7"/>
    <x v="1"/>
    <m/>
  </r>
  <r>
    <d v="2018-08-23T00:00:00"/>
    <s v="FPI"/>
    <s v="'30-95-41"/>
    <n v="20505460"/>
    <s v="DUTTON DAVID LUCAS DUTTON FP18235O19859859 070116     10 23AUG18 17:44"/>
    <m/>
    <n v="16"/>
    <n v="7712.16"/>
    <n v="16"/>
    <x v="7"/>
    <x v="1"/>
    <m/>
  </r>
  <r>
    <d v="2018-08-23T00:00:00"/>
    <s v="FPI"/>
    <s v="'30-95-41"/>
    <n v="20505460"/>
    <s v="HARDING K SIM HARDING 24095120095169000N 558136     10 23AUG18 09:51"/>
    <m/>
    <n v="16"/>
    <n v="7664.16"/>
    <n v="16"/>
    <x v="7"/>
    <x v="1"/>
    <m/>
  </r>
  <r>
    <d v="2018-08-23T00:00:00"/>
    <s v="FPI"/>
    <s v="'30-95-41"/>
    <n v="20505460"/>
    <s v="JAMES CHRISTOPHER CHARLIE JAMES FP18235O19943093 070116     10 23AUG18 19:44"/>
    <m/>
    <n v="16"/>
    <n v="7728.16"/>
    <n v="16"/>
    <x v="7"/>
    <x v="1"/>
    <m/>
  </r>
  <r>
    <d v="2018-08-23T00:00:00"/>
    <s v="FPI"/>
    <s v="'30-95-41"/>
    <n v="20505460"/>
    <s v="KENT MARTIN LUCAS KENT FP18235O19949935 070246     10 23AUG18 19:54"/>
    <m/>
    <n v="16"/>
    <n v="7744.16"/>
    <n v="16"/>
    <x v="7"/>
    <x v="1"/>
    <m/>
  </r>
  <r>
    <d v="2018-08-23T00:00:00"/>
    <s v="FPI"/>
    <s v="'30-95-41"/>
    <n v="20505460"/>
    <s v="KIRBY M A &amp; M A PIERS KIRBY 62081123099986000N 600127     10 23AUG18 08:11"/>
    <m/>
    <n v="16"/>
    <n v="7632.16"/>
    <n v="16"/>
    <x v="7"/>
    <x v="1"/>
    <m/>
  </r>
  <r>
    <d v="2018-08-23T00:00:00"/>
    <s v="FPI"/>
    <s v="'30-95-41"/>
    <n v="20505460"/>
    <s v="MILLER M &amp; L CIARA MILLER 138724941001328001 403109     10 23AUG18 10:01"/>
    <m/>
    <n v="16"/>
    <n v="7680.16"/>
    <n v="16"/>
    <x v="7"/>
    <x v="1"/>
    <m/>
  </r>
  <r>
    <d v="2018-08-23T00:00:00"/>
    <s v="FPI"/>
    <s v="'30-95-41"/>
    <n v="20505460"/>
    <s v="POOLE LE ABIGAIL PROSSER 18053119370516000N 538133     10 23AUG18 05:31"/>
    <m/>
    <n v="16"/>
    <n v="7616.16"/>
    <n v="16"/>
    <x v="7"/>
    <x v="1"/>
    <m/>
  </r>
  <r>
    <d v="2018-08-23T00:00:00"/>
    <s v="FPI"/>
    <s v="'30-95-41"/>
    <n v="20505460"/>
    <s v="ROCCA S/A DARCEY ROCCA 14203644772227000R 832845     10 23AUG18 20:36"/>
    <m/>
    <n v="16"/>
    <n v="7760.16"/>
    <n v="16"/>
    <x v="7"/>
    <x v="1"/>
    <m/>
  </r>
  <r>
    <d v="2018-08-24T00:00:00"/>
    <s v="FPI"/>
    <s v="'30-95-41"/>
    <n v="20505460"/>
    <s v="CATHERINE SMITH BARNEY SMITH 00153425632BVQYGWK 090128     10 24AUG18 16:26"/>
    <m/>
    <n v="16"/>
    <n v="7792.16"/>
    <n v="16"/>
    <x v="7"/>
    <x v="1"/>
    <m/>
  </r>
  <r>
    <d v="2018-08-24T00:00:00"/>
    <s v="FPI"/>
    <s v="'30-95-41"/>
    <n v="20505460"/>
    <s v="HAIGHTON RACHEL ANYA HAIGHTON FP18236O01301917 070116     10 24AUG18 20:04"/>
    <m/>
    <n v="16"/>
    <n v="7840.16"/>
    <n v="16"/>
    <x v="7"/>
    <x v="1"/>
    <m/>
  </r>
  <r>
    <d v="2018-08-24T00:00:00"/>
    <s v="FPI"/>
    <s v="'30-95-41"/>
    <n v="20505460"/>
    <s v="HAIGHTON RACHEL CHARLIE HAIGHTON FP18236O01301309 070116     10 24AUG18 20:04"/>
    <m/>
    <n v="16"/>
    <n v="7824.16"/>
    <n v="16"/>
    <x v="7"/>
    <x v="1"/>
    <m/>
  </r>
  <r>
    <d v="2018-08-24T00:00:00"/>
    <s v="FPI"/>
    <s v="'30-95-41"/>
    <n v="20505460"/>
    <s v="HAIGHTON RACHEL ZOE HAIGHTON FP18236O01302682 070116     10 24AUG18 20:05"/>
    <m/>
    <n v="16"/>
    <n v="7856.16"/>
    <n v="16"/>
    <x v="7"/>
    <x v="1"/>
    <m/>
  </r>
  <r>
    <d v="2018-08-24T00:00:00"/>
    <s v="FPI"/>
    <s v="'30-95-41"/>
    <n v="20505460"/>
    <s v="MARTIN CT ALICE MARTIN 171337432371428001 404759     10 24AUG18 17:32"/>
    <m/>
    <n v="16"/>
    <n v="7808.16"/>
    <n v="16"/>
    <x v="7"/>
    <x v="1"/>
    <m/>
  </r>
  <r>
    <d v="2018-08-24T00:00:00"/>
    <s v="FPI"/>
    <s v="'30-95-41"/>
    <n v="20505460"/>
    <s v="TURNBULL K &amp; T OLLIE TURNBULL 30092311460513000N 558136     10 24AUG18 09:23"/>
    <m/>
    <n v="16"/>
    <n v="7776.16"/>
    <n v="16"/>
    <x v="7"/>
    <x v="1"/>
    <m/>
  </r>
  <r>
    <d v="2018-08-28T00:00:00"/>
    <s v="FPI"/>
    <s v="'30-95-41"/>
    <n v="20505460"/>
    <s v="BRADLEY LUCKMAN J LUCKMAN 00151489632BBCRVKV 090127     10 25AUG18 13:53"/>
    <m/>
    <n v="16"/>
    <n v="7872.16"/>
    <n v="16"/>
    <x v="7"/>
    <x v="1"/>
    <m/>
  </r>
  <r>
    <d v="2018-08-28T00:00:00"/>
    <s v="FPI"/>
    <s v="'30-95-41"/>
    <n v="20505460"/>
    <s v="GURNSEY DAVID EDAN GURNSEY FP18239O02972736 070116     10 27AUG18 21:58"/>
    <m/>
    <n v="16"/>
    <n v="7952.16"/>
    <n v="16"/>
    <x v="7"/>
    <x v="1"/>
    <m/>
  </r>
  <r>
    <d v="2018-08-28T00:00:00"/>
    <s v="FPI"/>
    <s v="'30-95-41"/>
    <n v="20505460"/>
    <s v="JACKSON S+R A AND H JACKSON RP4659983143928300 203964     10 26AUG18 13:36"/>
    <m/>
    <n v="32"/>
    <n v="7920.16"/>
    <n v="32"/>
    <x v="7"/>
    <x v="1"/>
    <m/>
  </r>
  <r>
    <d v="2018-08-28T00:00:00"/>
    <s v="FPI"/>
    <s v="'30-95-41"/>
    <n v="20505460"/>
    <s v="LISA CLARKE HOWIE CLARKE 180825143759008033 777212     10 25AUG18 14:37"/>
    <m/>
    <n v="16"/>
    <n v="7888.16"/>
    <n v="16"/>
    <x v="7"/>
    <x v="1"/>
    <m/>
  </r>
  <r>
    <d v="2018-08-28T00:00:00"/>
    <s v="FPI"/>
    <s v="'30-95-41"/>
    <n v="20505460"/>
    <s v="R ALLEN EVA BAILEY-ALLEN 400000000387569174 309499     10 27AUG18 17:50"/>
    <m/>
    <n v="16"/>
    <n v="7936.16"/>
    <n v="16"/>
    <x v="7"/>
    <x v="1"/>
    <m/>
  </r>
  <r>
    <d v="2018-08-28T00:00:00"/>
    <s v="FPI"/>
    <s v="'30-95-41"/>
    <n v="20505460"/>
    <s v="YOUNG WP HARRISON YOUNG RP4659983292381400 203964     10 28AUG18 22:00"/>
    <m/>
    <n v="16"/>
    <n v="7968.16"/>
    <n v="16"/>
    <x v="7"/>
    <x v="1"/>
    <m/>
  </r>
  <r>
    <d v="2018-08-30T00:00:00"/>
    <s v="FPI"/>
    <s v="'30-95-41"/>
    <n v="20505460"/>
    <s v="ANDREW THORNBER TOBY THORNBER 00151075632BBGFHCB 090126     10 30AUG18 19:29"/>
    <m/>
    <n v="16"/>
    <n v="7984.16"/>
    <n v="16"/>
    <x v="7"/>
    <x v="1"/>
    <m/>
  </r>
  <r>
    <d v="2018-08-31T00:00:00"/>
    <s v="FPI"/>
    <s v="'30-95-41"/>
    <n v="20505460"/>
    <s v="ALLEN T+J PETER ALLEN- JUNIO RP4679960288718500 201335     10 31AUG18 22:00"/>
    <m/>
    <n v="16"/>
    <n v="8048.16"/>
    <n v="16"/>
    <x v="7"/>
    <x v="1"/>
    <m/>
  </r>
  <r>
    <d v="2018-08-31T00:00:00"/>
    <s v="BGC"/>
    <s v="'30-95-41"/>
    <n v="20505460"/>
    <s v="BRITISH CYCLING FE ZFCMA04"/>
    <m/>
    <n v="48"/>
    <n v="8032.16"/>
    <n v="48"/>
    <x v="0"/>
    <x v="1"/>
    <m/>
  </r>
  <r>
    <d v="2018-09-03T00:00:00"/>
    <s v="FPI"/>
    <s v="'30-95-41"/>
    <n v="20505460"/>
    <s v="BERRY RN BERRY 934570706421109001 404783     10 01SEP18 12:46"/>
    <m/>
    <n v="32"/>
    <n v="8080.16"/>
    <n v="32"/>
    <x v="7"/>
    <x v="1"/>
    <m/>
  </r>
  <r>
    <d v="2018-09-03T00:00:00"/>
    <s v="FPI"/>
    <s v="'30-95-41"/>
    <n v="20505460"/>
    <s v="C THOMAS THOMAS HA 600000000385423948 110852     10 03SEP18 21:38"/>
    <m/>
    <n v="32"/>
    <n v="8160.16"/>
    <n v="32"/>
    <x v="7"/>
    <x v="1"/>
    <m/>
  </r>
  <r>
    <d v="2018-09-03T00:00:00"/>
    <s v="FPI"/>
    <s v="'30-95-41"/>
    <n v="20505460"/>
    <s v="DEWHURST C&amp;C TOM WILLIAMS 131397545061309001 404717     10 03SEP18 16:05"/>
    <m/>
    <n v="16"/>
    <n v="8128.16"/>
    <n v="16"/>
    <x v="7"/>
    <x v="1"/>
    <m/>
  </r>
  <r>
    <d v="2018-09-03T00:00:00"/>
    <s v="FPI"/>
    <s v="'30-95-41"/>
    <n v="20505460"/>
    <s v="NELSON T N WILLS PTOLEMY NELS RP4659983641659100 204606     10 01SEP18 21:44"/>
    <m/>
    <n v="32"/>
    <n v="8112.16"/>
    <n v="32"/>
    <x v="7"/>
    <x v="1"/>
    <m/>
  </r>
  <r>
    <d v="2018-09-04T00:00:00"/>
    <s v="FPI"/>
    <s v="'30-95-41"/>
    <n v="20505460"/>
    <s v="ALICE BRUCE MALVERN CYCLE 00153425632BVWPGJF 090129     10 04SEP18 18:40"/>
    <m/>
    <n v="16"/>
    <n v="8226.16"/>
    <n v="16"/>
    <x v="7"/>
    <x v="1"/>
    <m/>
  </r>
  <r>
    <d v="2018-09-04T00:00:00"/>
    <s v="FPI"/>
    <s v="'30-95-41"/>
    <n v="20505460"/>
    <s v="O CONNELL JEA FIN + AVA TAME-MCS RP4659983861622000 209861     10 04SEP18 23:04"/>
    <m/>
    <n v="32"/>
    <n v="8258.16"/>
    <n v="32"/>
    <x v="7"/>
    <x v="1"/>
    <m/>
  </r>
  <r>
    <d v="2018-09-04T00:00:00"/>
    <s v="FPI"/>
    <s v="'30-95-41"/>
    <n v="20505460"/>
    <s v="STEVENS G JOSEPH LEAVER 117291108001409001 404410     10 04SEP18 10:08"/>
    <m/>
    <n v="16"/>
    <n v="8176.16"/>
    <n v="16"/>
    <x v="7"/>
    <x v="1"/>
    <m/>
  </r>
  <r>
    <d v="2018-09-04T00:00:00"/>
    <s v="FPI"/>
    <s v="'30-95-41"/>
    <n v="20505460"/>
    <s v="SWAN D&amp;R SWAN BOYS 292640943161409001 402411     10 04SEP18 16:13"/>
    <m/>
    <n v="34"/>
    <n v="8210.16"/>
    <n v="34"/>
    <x v="7"/>
    <x v="1"/>
    <m/>
  </r>
  <r>
    <d v="2018-09-05T00:00:00"/>
    <s v="FPI"/>
    <s v="'30-95-41"/>
    <n v="20505460"/>
    <s v="JOSEPHINE LEWIS BARNEY PALMER 00151612632BBDDSMF 090126     10 05SEP18 16:42"/>
    <m/>
    <n v="16"/>
    <n v="8274.16"/>
    <n v="16"/>
    <x v="7"/>
    <x v="1"/>
    <m/>
  </r>
  <r>
    <d v="2018-09-06T00:00:00"/>
    <s v="DEP"/>
    <s v="'30-95-41"/>
    <n v="20505460"/>
    <n v="500257"/>
    <m/>
    <n v="48"/>
    <n v="8322.16"/>
    <n v="48"/>
    <x v="7"/>
    <x v="1"/>
    <m/>
  </r>
  <r>
    <m/>
    <m/>
    <m/>
    <m/>
    <m/>
    <m/>
    <m/>
    <m/>
    <m/>
    <x v="15"/>
    <x v="2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83">
  <r>
    <d v="2017-01-06T00:00:00"/>
    <s v="FPI"/>
    <s v="'30-95-41"/>
    <n v="20505460"/>
    <s v="RANA A ANUSH RANA RP4659989282718500 202267     10 06JAN17 14:27"/>
    <m/>
    <n v="15.6"/>
    <n v="4239.8999999999996"/>
    <n v="15.6"/>
    <x v="0"/>
    <x v="0"/>
  </r>
  <r>
    <d v="2017-01-09T00:00:00"/>
    <s v="CHQ"/>
    <s v="'30-95-41"/>
    <n v="20505460"/>
    <n v="285"/>
    <n v="571.9"/>
    <m/>
    <n v="3677.3"/>
    <n v="-571.9"/>
    <x v="1"/>
    <x v="0"/>
  </r>
  <r>
    <d v="2017-01-09T00:00:00"/>
    <s v="TFR"/>
    <s v="'30-95-41"/>
    <n v="20505460"/>
    <s v="M HERRIOTT 07JAN17 MARK HERRIOTT"/>
    <m/>
    <n v="9.3000000000000007"/>
    <n v="4249.2"/>
    <n v="9.3000000000000007"/>
    <x v="0"/>
    <x v="0"/>
  </r>
  <r>
    <d v="2017-01-20T00:00:00"/>
    <s v="BGC"/>
    <s v="'30-95-41"/>
    <n v="20505460"/>
    <s v="BRITISH CYCLING FE ZFCMA04"/>
    <m/>
    <n v="117.3"/>
    <n v="3794.6"/>
    <n v="117.3"/>
    <x v="0"/>
    <x v="0"/>
  </r>
  <r>
    <d v="2017-01-27T00:00:00"/>
    <s v="BGC"/>
    <s v="'30-95-41"/>
    <n v="20505460"/>
    <s v="BRITISH CYCLING FE ZFCMA04"/>
    <m/>
    <n v="13.6"/>
    <n v="3808.2"/>
    <n v="13.6"/>
    <x v="0"/>
    <x v="0"/>
  </r>
  <r>
    <d v="2017-01-31T00:00:00"/>
    <s v="FPI"/>
    <s v="'30-95-41"/>
    <n v="20505460"/>
    <s v="MR MARK A SKELTON COED/BRININSKELTON 11142828741116000N 558136     10 31JAN17 14:28"/>
    <m/>
    <n v="17.600000000000001"/>
    <n v="3825.8"/>
    <n v="17.600000000000001"/>
    <x v="0"/>
    <x v="0"/>
  </r>
  <r>
    <d v="2017-02-01T00:00:00"/>
    <s v="CHQ"/>
    <s v="'30-95-41"/>
    <n v="20505460"/>
    <n v="288"/>
    <n v="12"/>
    <m/>
    <n v="3823.8"/>
    <n v="-12"/>
    <x v="2"/>
    <x v="0"/>
  </r>
  <r>
    <d v="2017-02-01T00:00:00"/>
    <s v="BGC"/>
    <s v="'30-95-41"/>
    <n v="20505460"/>
    <s v="BRITISH CYCLING FE ZZMAL01"/>
    <m/>
    <n v="10"/>
    <n v="3835.8"/>
    <n v="10"/>
    <x v="3"/>
    <x v="0"/>
  </r>
  <r>
    <d v="2017-02-16T00:00:00"/>
    <s v="BGC"/>
    <s v="'30-95-41"/>
    <n v="20505460"/>
    <s v="BRITISH CYCLING FE ZZMAL01"/>
    <m/>
    <n v="85"/>
    <n v="3908.8"/>
    <n v="85"/>
    <x v="3"/>
    <x v="0"/>
  </r>
  <r>
    <d v="2017-02-21T00:00:00"/>
    <s v="DEP"/>
    <s v="'30-95-41"/>
    <n v="20505460"/>
    <n v="500184"/>
    <m/>
    <n v="645.6"/>
    <n v="4554.3999999999996"/>
    <n v="509.23"/>
    <x v="3"/>
    <x v="0"/>
  </r>
  <r>
    <d v="2017-02-21T00:00:00"/>
    <m/>
    <m/>
    <m/>
    <m/>
    <m/>
    <m/>
    <m/>
    <n v="77"/>
    <x v="4"/>
    <x v="0"/>
  </r>
  <r>
    <d v="2017-02-21T00:00:00"/>
    <m/>
    <m/>
    <m/>
    <m/>
    <m/>
    <m/>
    <m/>
    <n v="59.37"/>
    <x v="5"/>
    <x v="0"/>
  </r>
  <r>
    <d v="2017-02-22T00:00:00"/>
    <s v="CHQ"/>
    <s v="'30-95-41"/>
    <n v="20505460"/>
    <n v="286"/>
    <n v="71"/>
    <m/>
    <n v="4582.3999999999996"/>
    <n v="-71"/>
    <x v="2"/>
    <x v="0"/>
  </r>
  <r>
    <d v="2017-02-22T00:00:00"/>
    <s v="CHQ"/>
    <s v="'30-95-41"/>
    <n v="20505460"/>
    <n v="290"/>
    <n v="36"/>
    <m/>
    <n v="4653.3999999999996"/>
    <n v="-36"/>
    <x v="2"/>
    <x v="0"/>
  </r>
  <r>
    <d v="2017-02-22T00:00:00"/>
    <s v="BGC"/>
    <s v="'30-95-41"/>
    <n v="20505460"/>
    <s v="BRITISH CYCLING FE ZZMAL01"/>
    <m/>
    <n v="135"/>
    <n v="4689.3999999999996"/>
    <n v="135"/>
    <x v="3"/>
    <x v="0"/>
  </r>
  <r>
    <d v="2017-02-28T00:00:00"/>
    <s v="CHQ"/>
    <s v="'30-95-41"/>
    <n v="20505460"/>
    <n v="287"/>
    <n v="50"/>
    <m/>
    <n v="4532.3999999999996"/>
    <n v="-50"/>
    <x v="2"/>
    <x v="0"/>
  </r>
  <r>
    <d v="2017-03-02T00:00:00"/>
    <s v="CHQ"/>
    <s v="'30-95-41"/>
    <n v="20505460"/>
    <n v="292"/>
    <n v="108"/>
    <m/>
    <n v="4544.3999999999996"/>
    <n v="-108"/>
    <x v="6"/>
    <x v="0"/>
  </r>
  <r>
    <d v="2017-03-02T00:00:00"/>
    <s v="BGC"/>
    <s v="'30-95-41"/>
    <n v="20505460"/>
    <s v="BRITISH CYCLING FE ZZMAL01"/>
    <m/>
    <n v="60"/>
    <n v="4592.3999999999996"/>
    <n v="60"/>
    <x v="3"/>
    <x v="0"/>
  </r>
  <r>
    <d v="2017-03-02T00:00:00"/>
    <s v="BGC"/>
    <s v="'30-95-41"/>
    <n v="20505460"/>
    <s v="BRITISH CYCLING FE ZZMAL10"/>
    <m/>
    <n v="60"/>
    <n v="4652.3999999999996"/>
    <n v="60"/>
    <x v="3"/>
    <x v="0"/>
  </r>
  <r>
    <d v="2017-03-07T00:00:00"/>
    <s v="DEP"/>
    <s v="'30-95-41"/>
    <n v="20505460"/>
    <n v="500185"/>
    <m/>
    <n v="64.5"/>
    <n v="4608.8999999999996"/>
    <n v="50"/>
    <x v="5"/>
    <x v="0"/>
  </r>
  <r>
    <d v="2017-03-07T00:00:00"/>
    <m/>
    <m/>
    <m/>
    <m/>
    <m/>
    <m/>
    <m/>
    <n v="14.5"/>
    <x v="4"/>
    <x v="0"/>
  </r>
  <r>
    <d v="2017-03-08T00:00:00"/>
    <s v="BGC"/>
    <s v="'30-95-41"/>
    <n v="20505460"/>
    <s v="BRITISH CYCLING FE ZZMAL01"/>
    <m/>
    <n v="115"/>
    <n v="4723.8999999999996"/>
    <n v="115"/>
    <x v="3"/>
    <x v="0"/>
  </r>
  <r>
    <d v="2017-03-08T00:00:00"/>
    <s v="BGC"/>
    <s v="'30-95-41"/>
    <n v="20505460"/>
    <s v="BRITISH CYCLING FE ZZMAL10"/>
    <m/>
    <n v="135"/>
    <n v="4858.8999999999996"/>
    <n v="135"/>
    <x v="3"/>
    <x v="0"/>
  </r>
  <r>
    <d v="2017-03-10T00:00:00"/>
    <s v="CHQ"/>
    <s v="'30-95-41"/>
    <n v="20505460"/>
    <n v="289"/>
    <n v="240"/>
    <m/>
    <n v="4705.3999999999996"/>
    <n v="-240"/>
    <x v="6"/>
    <x v="0"/>
  </r>
  <r>
    <d v="2017-03-10T00:00:00"/>
    <s v="BGC"/>
    <s v="'30-95-41"/>
    <n v="20505460"/>
    <s v="BRITISH CYCLING FE ZFCMA04"/>
    <m/>
    <n v="86.5"/>
    <n v="4945.3999999999996"/>
    <n v="86.5"/>
    <x v="0"/>
    <x v="0"/>
  </r>
  <r>
    <d v="2017-03-14T00:00:00"/>
    <s v="FPI"/>
    <s v="'30-95-41"/>
    <n v="20505460"/>
    <s v="KIRBY M A &amp; M A PIERS KIRBY 36220359299505000N 600127     10 14MAR17 22:03"/>
    <m/>
    <n v="17.5"/>
    <n v="4722.8999999999996"/>
    <n v="17.5"/>
    <x v="7"/>
    <x v="0"/>
  </r>
  <r>
    <d v="2017-03-14T00:00:00"/>
    <s v="FPI"/>
    <s v="'30-95-41"/>
    <n v="20505460"/>
    <s v="ROCCA S/A DARCEY ROCCA 29224850118284000R 832845     10 14MAR17 22:48"/>
    <m/>
    <n v="17.5"/>
    <n v="4757.8999999999996"/>
    <n v="17.5"/>
    <x v="7"/>
    <x v="0"/>
  </r>
  <r>
    <d v="2017-03-14T00:00:00"/>
    <s v="FPI"/>
    <s v="'30-95-41"/>
    <n v="20505460"/>
    <s v="WILKINS&amp;HATCHER J HATCHER WILKINS 13221038065518000N 522139     10 14MAR17 22:10"/>
    <m/>
    <n v="17.5"/>
    <n v="4740.3999999999996"/>
    <n v="17.5"/>
    <x v="7"/>
    <x v="0"/>
  </r>
  <r>
    <d v="2017-03-15T00:00:00"/>
    <s v="FPI"/>
    <s v="'30-95-41"/>
    <n v="20505460"/>
    <s v="AMY THORNBER TOBY THORNBER 00151075632BBDVSDQ 090126     10 15MAR17 19:14"/>
    <m/>
    <n v="17.5"/>
    <n v="5290.4"/>
    <n v="17.5"/>
    <x v="7"/>
    <x v="0"/>
  </r>
  <r>
    <d v="2017-03-15T00:00:00"/>
    <s v="FPI"/>
    <s v="'30-95-41"/>
    <n v="20505460"/>
    <s v="ARCHER VJ&amp;B JOE ARCHER 052859701380513001 404777     10 15MAR17 08:31"/>
    <m/>
    <n v="17.5"/>
    <n v="5220.3999999999996"/>
    <n v="17.5"/>
    <x v="7"/>
    <x v="0"/>
  </r>
  <r>
    <d v="2017-03-15T00:00:00"/>
    <s v="FPI"/>
    <s v="'30-95-41"/>
    <n v="20505460"/>
    <s v="BRADLEY LUCKMAN J LUCKMAN 00151489632BBCFHKB 090127     10 15MAR17 20:58"/>
    <m/>
    <n v="17.5"/>
    <n v="5342.9"/>
    <n v="17.5"/>
    <x v="7"/>
    <x v="0"/>
  </r>
  <r>
    <d v="2017-03-15T00:00:00"/>
    <s v="BGC"/>
    <s v="'30-95-41"/>
    <n v="20505460"/>
    <s v="BRITISH CYCLING FE ZZMAL01"/>
    <m/>
    <n v="275"/>
    <n v="5167.8999999999996"/>
    <n v="275"/>
    <x v="3"/>
    <x v="0"/>
  </r>
  <r>
    <d v="2017-03-15T00:00:00"/>
    <s v="BGC"/>
    <s v="'30-95-41"/>
    <n v="20505460"/>
    <s v="BRITISH CYCLING FE ZZMAL10"/>
    <m/>
    <n v="135"/>
    <n v="4892.8999999999996"/>
    <n v="135"/>
    <x v="3"/>
    <x v="0"/>
  </r>
  <r>
    <d v="2017-03-15T00:00:00"/>
    <s v="FPI"/>
    <s v="'30-95-41"/>
    <n v="20505460"/>
    <s v="CATHERINE SMITH BARNEY SMITH 00153425632BLWDWSS 090128     10 15MAR17 20:35"/>
    <m/>
    <n v="17.5"/>
    <n v="5325.4"/>
    <n v="17.5"/>
    <x v="7"/>
    <x v="0"/>
  </r>
  <r>
    <d v="2017-03-15T00:00:00"/>
    <s v="FPI"/>
    <s v="'30-95-41"/>
    <n v="20505460"/>
    <s v="HARNDEN EM FAMILY HARNDEN 13144502704935000N 538133     10 15MAR17 14:45"/>
    <m/>
    <n v="17.5"/>
    <n v="5237.8999999999996"/>
    <n v="17.5"/>
    <x v="7"/>
    <x v="0"/>
  </r>
  <r>
    <d v="2017-03-15T00:00:00"/>
    <s v="FPI"/>
    <s v="'30-95-41"/>
    <n v="20505460"/>
    <s v="MARSHALL J&amp;L Z&amp;O MARSHALL 293465402180513001 402027     10 15MAR17 08:12"/>
    <m/>
    <n v="35"/>
    <n v="5202.8999999999996"/>
    <n v="35"/>
    <x v="7"/>
    <x v="0"/>
  </r>
  <r>
    <d v="2017-03-15T00:00:00"/>
    <s v="FPI"/>
    <s v="'30-95-41"/>
    <n v="20505460"/>
    <s v="MARTHA WORTHINGTON JONAH WORTHINGTON 00151489632BBCFHJP 090126     10 15MAR17 19:48"/>
    <m/>
    <n v="17.5"/>
    <n v="5307.9"/>
    <n v="17.5"/>
    <x v="7"/>
    <x v="0"/>
  </r>
  <r>
    <d v="2017-03-15T00:00:00"/>
    <s v="FPI"/>
    <s v="'30-95-41"/>
    <n v="20505460"/>
    <s v="NELSON T N WILLS+PTOLEMY NELS RP4659983902674400 204606     10 15MAR17 18:02"/>
    <m/>
    <n v="35"/>
    <n v="5272.9"/>
    <n v="35"/>
    <x v="7"/>
    <x v="0"/>
  </r>
  <r>
    <d v="2017-03-16T00:00:00"/>
    <s v="PAY"/>
    <s v="'30-95-41"/>
    <n v="20505460"/>
    <n v="294"/>
    <n v="300"/>
    <m/>
    <n v="5042.8999999999996"/>
    <n v="-300"/>
    <x v="8"/>
    <x v="0"/>
  </r>
  <r>
    <d v="2017-03-16T00:00:00"/>
    <s v="FPI"/>
    <s v="'30-95-41"/>
    <n v="20505460"/>
    <s v="DUTTON DAVID LUCAS DUTTON FP17075O02889201 070116     10 16MAR17 17:56"/>
    <m/>
    <n v="17.5"/>
    <n v="5060.3999999999996"/>
    <n v="17.5"/>
    <x v="7"/>
    <x v="0"/>
  </r>
  <r>
    <d v="2017-03-17T00:00:00"/>
    <s v="TFR"/>
    <s v="'30-95-41"/>
    <n v="20505460"/>
    <s v="C THOMAS THOMAS HAF"/>
    <m/>
    <n v="52.5"/>
    <n v="5112.8999999999996"/>
    <n v="52.5"/>
    <x v="7"/>
    <x v="0"/>
  </r>
  <r>
    <d v="2017-03-20T00:00:00"/>
    <s v="FPI"/>
    <s v="'30-95-41"/>
    <n v="20505460"/>
    <s v="GURNSEY DAVID EDAN GURNSEY FP17077O04039114 070116     10 18MAR17 17:04"/>
    <m/>
    <n v="17.5"/>
    <n v="5200.3999999999996"/>
    <n v="17.5"/>
    <x v="7"/>
    <x v="0"/>
  </r>
  <r>
    <d v="2017-03-20T00:00:00"/>
    <s v="FPI"/>
    <s v="'30-95-41"/>
    <n v="20505460"/>
    <s v="HARDING K SIM HARDING 36080619640144000N 558136     10 20MAR17 08:06"/>
    <m/>
    <n v="17.5"/>
    <n v="5235.3999999999996"/>
    <n v="17.5"/>
    <x v="7"/>
    <x v="0"/>
  </r>
  <r>
    <d v="2017-03-20T00:00:00"/>
    <s v="TFR"/>
    <s v="'30-95-41"/>
    <n v="20505460"/>
    <s v="P ROBERTS  18MAR17 2017 COACHING"/>
    <m/>
    <n v="17.5"/>
    <n v="5182.8999999999996"/>
    <n v="17.5"/>
    <x v="7"/>
    <x v="0"/>
  </r>
  <r>
    <d v="2017-03-20T00:00:00"/>
    <s v="FPI"/>
    <s v="'30-95-41"/>
    <n v="20505460"/>
    <s v="WILKINS&amp;HATCHER R HATCHER WILKINS 44030317059849000N 522139     10 19MAR17 03:03"/>
    <m/>
    <n v="17.5"/>
    <n v="5217.8999999999996"/>
    <n v="17.5"/>
    <x v="7"/>
    <x v="0"/>
  </r>
  <r>
    <d v="2017-03-20T00:00:00"/>
    <s v="FPI"/>
    <s v="'30-95-41"/>
    <n v="20505460"/>
    <s v="WILLIAMS K&amp;A GRACE DAISY BEN 322002034090813001 401100     10 18MAR17 09:04"/>
    <m/>
    <n v="52.5"/>
    <n v="5165.3999999999996"/>
    <n v="52.5"/>
    <x v="7"/>
    <x v="0"/>
  </r>
  <r>
    <d v="2017-03-21T00:00:00"/>
    <s v="DEP"/>
    <s v="'30-95-41"/>
    <n v="20505460"/>
    <n v="500187"/>
    <m/>
    <n v="2211.8000000000002"/>
    <n v="7482.2"/>
    <n v="1911.8"/>
    <x v="3"/>
    <x v="0"/>
  </r>
  <r>
    <d v="2017-03-21T00:00:00"/>
    <m/>
    <m/>
    <m/>
    <m/>
    <m/>
    <m/>
    <m/>
    <n v="300"/>
    <x v="8"/>
    <x v="0"/>
  </r>
  <r>
    <d v="2017-03-21T00:00:00"/>
    <s v="TFR"/>
    <s v="'30-95-41"/>
    <n v="20505460"/>
    <s v="H SENTER LOGAN SENTER FEES"/>
    <m/>
    <n v="17.5"/>
    <n v="5252.9"/>
    <n v="17.5"/>
    <x v="7"/>
    <x v="0"/>
  </r>
  <r>
    <d v="2017-03-21T00:00:00"/>
    <s v="FPI"/>
    <s v="'30-95-41"/>
    <n v="20505460"/>
    <s v="MS L M F KING MORGAN KING 000000000095075749 089300     10 21MAR17 08:35"/>
    <m/>
    <n v="17.5"/>
    <n v="5270.4"/>
    <n v="17.5"/>
    <x v="7"/>
    <x v="0"/>
  </r>
  <r>
    <d v="2017-03-22T00:00:00"/>
    <s v="BGC"/>
    <s v="'30-95-41"/>
    <n v="20505460"/>
    <s v="BRITISH CYCLING FE ZZMAL01"/>
    <m/>
    <n v="115"/>
    <n v="7597.2"/>
    <n v="115"/>
    <x v="3"/>
    <x v="0"/>
  </r>
  <r>
    <d v="2017-03-23T00:00:00"/>
    <s v="DEP"/>
    <s v="'30-95-41"/>
    <n v="20505460"/>
    <n v="500188"/>
    <m/>
    <n v="547.5"/>
    <n v="8144.7"/>
    <n v="407.5"/>
    <x v="7"/>
    <x v="0"/>
  </r>
  <r>
    <d v="2017-03-23T00:00:00"/>
    <m/>
    <m/>
    <m/>
    <m/>
    <m/>
    <m/>
    <m/>
    <n v="140"/>
    <x v="4"/>
    <x v="0"/>
  </r>
  <r>
    <d v="2017-03-23T00:00:00"/>
    <s v="FPI"/>
    <s v="'30-95-41"/>
    <n v="20505460"/>
    <s v="ALICE BRUCE MALVERN CYCLE 00153425632BLXZQGJ 090129     10 23MAR17 22:55"/>
    <m/>
    <n v="17.5"/>
    <n v="8162.2"/>
    <n v="17.5"/>
    <x v="7"/>
    <x v="0"/>
  </r>
  <r>
    <d v="2017-03-24T00:00:00"/>
    <s v="BGC"/>
    <s v="'30-95-41"/>
    <n v="20505460"/>
    <s v="BRITISH CYCLING FE ZFCMA04"/>
    <m/>
    <n v="108"/>
    <n v="8270.2000000000007"/>
    <n v="108"/>
    <x v="0"/>
    <x v="0"/>
  </r>
  <r>
    <d v="2017-03-27T00:00:00"/>
    <s v="DEP"/>
    <s v="'30-95-41"/>
    <n v="20505460"/>
    <n v="500189"/>
    <m/>
    <n v="120"/>
    <n v="8470.2000000000007"/>
    <n v="105"/>
    <x v="7"/>
    <x v="0"/>
  </r>
  <r>
    <d v="2017-03-27T00:00:00"/>
    <m/>
    <m/>
    <m/>
    <m/>
    <m/>
    <m/>
    <m/>
    <n v="15"/>
    <x v="5"/>
    <x v="0"/>
  </r>
  <r>
    <d v="2017-03-27T00:00:00"/>
    <s v="FPI"/>
    <s v="'30-95-41"/>
    <n v="20505460"/>
    <s v="BUTLER SK SARAH BUTLER 417023420591623001 402029     10 26MAR17 19:50"/>
    <m/>
    <n v="35"/>
    <n v="8305.2000000000007"/>
    <n v="35"/>
    <x v="7"/>
    <x v="0"/>
  </r>
  <r>
    <d v="2017-03-27T00:00:00"/>
    <s v="FPI"/>
    <s v="'30-95-41"/>
    <n v="20505460"/>
    <s v="NIXON MJ&amp;LJ BETHIA+ELIJAHNIXON 088989440212623001 402820     10 26MAR17 21:20"/>
    <m/>
    <n v="35"/>
    <n v="8340.2000000000007"/>
    <n v="35"/>
    <x v="7"/>
    <x v="0"/>
  </r>
  <r>
    <d v="2017-03-27T00:00:00"/>
    <s v="TFR"/>
    <s v="'30-95-41"/>
    <n v="20505460"/>
    <s v="S GOODE RIDE4CHARLIE DONAT"/>
    <m/>
    <n v="10"/>
    <n v="8350.2000000000007"/>
    <n v="10"/>
    <x v="5"/>
    <x v="0"/>
  </r>
  <r>
    <d v="2017-03-28T00:00:00"/>
    <s v="CHQ"/>
    <s v="'30-95-41"/>
    <n v="20505460"/>
    <n v="293"/>
    <n v="336"/>
    <m/>
    <n v="8134.2"/>
    <n v="-336"/>
    <x v="6"/>
    <x v="0"/>
  </r>
  <r>
    <d v="2017-03-30T00:00:00"/>
    <s v="CHQ"/>
    <s v="'30-95-41"/>
    <n v="20505460"/>
    <n v="295"/>
    <n v="20"/>
    <m/>
    <n v="8121.7"/>
    <n v="-20"/>
    <x v="6"/>
    <x v="0"/>
  </r>
  <r>
    <d v="2017-03-30T00:00:00"/>
    <s v="BGC"/>
    <s v="'30-95-41"/>
    <n v="20505460"/>
    <s v="BRITISH CYCLING FE ZZMAL10"/>
    <m/>
    <n v="7.5"/>
    <n v="8141.7"/>
    <n v="7.5"/>
    <x v="3"/>
    <x v="0"/>
  </r>
  <r>
    <d v="2017-04-03T00:00:00"/>
    <s v="CHQ"/>
    <s v="'30-95-41"/>
    <n v="20505460"/>
    <n v="296"/>
    <n v="51.66"/>
    <m/>
    <n v="8126.64"/>
    <n v="-51.66"/>
    <x v="6"/>
    <x v="0"/>
  </r>
  <r>
    <d v="2017-04-03T00:00:00"/>
    <s v="CHQ"/>
    <s v="'30-95-41"/>
    <n v="20505460"/>
    <n v="299"/>
    <n v="12.2"/>
    <m/>
    <n v="8178.3"/>
    <n v="-12.2"/>
    <x v="2"/>
    <x v="0"/>
  </r>
  <r>
    <d v="2017-04-03T00:00:00"/>
    <s v="BGC"/>
    <s v="'30-95-41"/>
    <n v="20505460"/>
    <s v="BRITISH CYCLING FE ZFCMA04"/>
    <m/>
    <n v="68.8"/>
    <n v="8190.5"/>
    <n v="68.8"/>
    <x v="0"/>
    <x v="0"/>
  </r>
  <r>
    <d v="2017-04-04T00:00:00"/>
    <s v="CHQ"/>
    <s v="'30-95-41"/>
    <n v="20505460"/>
    <n v="298"/>
    <n v="140"/>
    <m/>
    <n v="7986.64"/>
    <n v="-140"/>
    <x v="6"/>
    <x v="0"/>
  </r>
  <r>
    <d v="2017-04-05T00:00:00"/>
    <s v="CHQ"/>
    <s v="'30-95-41"/>
    <n v="20505460"/>
    <n v="291"/>
    <n v="23"/>
    <m/>
    <n v="7940.64"/>
    <n v="-23"/>
    <x v="6"/>
    <x v="0"/>
  </r>
  <r>
    <d v="2017-04-05T00:00:00"/>
    <s v="CHQ"/>
    <s v="'30-95-41"/>
    <n v="20505460"/>
    <n v="297"/>
    <n v="23"/>
    <m/>
    <n v="7963.64"/>
    <n v="-23"/>
    <x v="6"/>
    <x v="0"/>
  </r>
  <r>
    <d v="2017-04-05T00:00:00"/>
    <s v="FPI"/>
    <s v="'30-95-41"/>
    <n v="20505460"/>
    <s v="SULLIVAN J HARRY SULLIVAN 553282610591504001 404039     10 05APR17 19:50"/>
    <m/>
    <n v="17.5"/>
    <n v="7958.14"/>
    <n v="17.5"/>
    <x v="7"/>
    <x v="0"/>
  </r>
  <r>
    <d v="2017-04-07T00:00:00"/>
    <s v="DEP"/>
    <s v="'30-95-41"/>
    <n v="20505460"/>
    <n v="500190"/>
    <m/>
    <n v="10"/>
    <n v="7968.14"/>
    <n v="10"/>
    <x v="0"/>
    <x v="0"/>
  </r>
  <r>
    <d v="2017-04-12T00:00:00"/>
    <s v="CHQ"/>
    <s v="'30-95-41"/>
    <n v="20505460"/>
    <n v="363"/>
    <n v="10.69"/>
    <m/>
    <n v="7957.45"/>
    <n v="-10.69"/>
    <x v="2"/>
    <x v="0"/>
  </r>
  <r>
    <d v="2017-04-12T00:00:00"/>
    <s v="CHQ"/>
    <s v="'30-95-41"/>
    <n v="20505460"/>
    <n v="364"/>
    <n v="17.5"/>
    <m/>
    <n v="7939.95"/>
    <n v="-17.5"/>
    <x v="7"/>
    <x v="0"/>
  </r>
  <r>
    <d v="2017-04-21T00:00:00"/>
    <s v="CHQ"/>
    <s v="'30-95-41"/>
    <n v="20505460"/>
    <n v="361"/>
    <n v="28"/>
    <m/>
    <n v="7911.95"/>
    <n v="-28"/>
    <x v="6"/>
    <x v="0"/>
  </r>
  <r>
    <d v="2017-04-27T00:00:00"/>
    <s v="DEP"/>
    <s v="'30-95-41"/>
    <n v="20505460"/>
    <n v="500191"/>
    <m/>
    <n v="32"/>
    <n v="7943.95"/>
    <n v="20"/>
    <x v="4"/>
    <x v="0"/>
  </r>
  <r>
    <d v="2017-04-27T00:00:00"/>
    <m/>
    <m/>
    <m/>
    <m/>
    <m/>
    <m/>
    <m/>
    <n v="12"/>
    <x v="0"/>
    <x v="0"/>
  </r>
  <r>
    <d v="2017-04-28T00:00:00"/>
    <s v="BGC"/>
    <s v="'30-95-41"/>
    <n v="20505460"/>
    <s v="BRITISH CYCLING FE ZFCMA04"/>
    <m/>
    <n v="18"/>
    <n v="7961.95"/>
    <n v="18"/>
    <x v="0"/>
    <x v="0"/>
  </r>
  <r>
    <d v="2017-05-02T00:00:00"/>
    <s v="FPI"/>
    <s v="'30-95-41"/>
    <n v="20505460"/>
    <s v="KIRBY M A &amp; M A PIERS KIRBY 62203609231617000N 600127     10 02MAY17 20:36"/>
    <m/>
    <n v="6"/>
    <n v="7967.95"/>
    <n v="6"/>
    <x v="7"/>
    <x v="0"/>
  </r>
  <r>
    <d v="2017-05-04T00:00:00"/>
    <s v="DEP"/>
    <s v="'30-95-41"/>
    <n v="20505460"/>
    <n v="500192"/>
    <m/>
    <n v="70.5"/>
    <n v="8038.45"/>
    <n v="10.5"/>
    <x v="7"/>
    <x v="0"/>
  </r>
  <r>
    <d v="2017-05-04T00:00:00"/>
    <m/>
    <m/>
    <m/>
    <m/>
    <m/>
    <m/>
    <m/>
    <n v="60"/>
    <x v="4"/>
    <x v="0"/>
  </r>
  <r>
    <d v="2017-05-05T00:00:00"/>
    <s v="BGC"/>
    <s v="'30-95-41"/>
    <n v="20505460"/>
    <s v="BRITISH CYCLING FE ZFCMA04"/>
    <m/>
    <n v="84"/>
    <n v="8122.45"/>
    <n v="84"/>
    <x v="0"/>
    <x v="0"/>
  </r>
  <r>
    <d v="2017-05-10T00:00:00"/>
    <s v="TFR"/>
    <s v="'30-95-41"/>
    <n v="20505460"/>
    <s v="B BEDDOWS AIDEN BEDDOWS"/>
    <m/>
    <n v="21"/>
    <n v="8227.4500000000007"/>
    <n v="21"/>
    <x v="7"/>
    <x v="0"/>
  </r>
  <r>
    <d v="2017-05-10T00:00:00"/>
    <s v="TFR"/>
    <s v="'30-95-41"/>
    <n v="20505460"/>
    <s v="H SENTER LOGAN SENTER FEES"/>
    <m/>
    <n v="21"/>
    <n v="8248.4500000000007"/>
    <n v="21"/>
    <x v="7"/>
    <x v="0"/>
  </r>
  <r>
    <d v="2017-05-10T00:00:00"/>
    <s v="FPI"/>
    <s v="'30-95-41"/>
    <n v="20505460"/>
    <s v="HAIGHTON RACHEL ANYA HAIGHTON FP17130O17718057 070116     10 10MAY17 22:45"/>
    <m/>
    <n v="21"/>
    <n v="8332.4500000000007"/>
    <n v="21"/>
    <x v="7"/>
    <x v="0"/>
  </r>
  <r>
    <d v="2017-05-10T00:00:00"/>
    <s v="FPI"/>
    <s v="'30-95-41"/>
    <n v="20505460"/>
    <s v="HAIGHTON RACHEL CHARLIE HAIGHTON FP17130O17717198 070116     10 10MAY17 22:42"/>
    <m/>
    <n v="21"/>
    <n v="8311.4500000000007"/>
    <n v="21"/>
    <x v="7"/>
    <x v="0"/>
  </r>
  <r>
    <d v="2017-05-10T00:00:00"/>
    <s v="FPI"/>
    <s v="'30-95-41"/>
    <n v="20505460"/>
    <s v="HAIGHTON RACHEL ZOE HAIGHTON FP17130O17719253 070116     10 10MAY17 22:49"/>
    <m/>
    <n v="21"/>
    <n v="8353.4500000000007"/>
    <n v="21"/>
    <x v="7"/>
    <x v="0"/>
  </r>
  <r>
    <d v="2017-05-10T00:00:00"/>
    <s v="FPI"/>
    <s v="'30-95-41"/>
    <n v="20505460"/>
    <s v="JACKSON S+R AARON JACKSON RP4659987882032200 203964     10 10MAY17 18:08"/>
    <m/>
    <n v="21"/>
    <n v="8185.45"/>
    <n v="21"/>
    <x v="7"/>
    <x v="0"/>
  </r>
  <r>
    <d v="2017-05-10T00:00:00"/>
    <s v="FPI"/>
    <s v="'30-95-41"/>
    <n v="20505460"/>
    <s v="KIRBY M A &amp; M A PIERS KIRBY 16175948641620000N 600127     10 10MAY17 17:59"/>
    <m/>
    <n v="21"/>
    <n v="8143.45"/>
    <n v="21"/>
    <x v="7"/>
    <x v="0"/>
  </r>
  <r>
    <d v="2017-05-10T00:00:00"/>
    <s v="FPI"/>
    <s v="'30-95-41"/>
    <n v="20505460"/>
    <s v="MARTHA WORTHINGTON JONAH WORTHINGTON 00151489632BBCGJMR 090126     10 10MAY17 19:26"/>
    <m/>
    <n v="21"/>
    <n v="8206.4500000000007"/>
    <n v="21"/>
    <x v="7"/>
    <x v="0"/>
  </r>
  <r>
    <d v="2017-05-10T00:00:00"/>
    <s v="TFR"/>
    <s v="'30-95-41"/>
    <n v="20505460"/>
    <s v="P ROBERTS ROSIE ROBERTS"/>
    <m/>
    <n v="21"/>
    <n v="8164.45"/>
    <n v="21"/>
    <x v="7"/>
    <x v="0"/>
  </r>
  <r>
    <d v="2017-05-10T00:00:00"/>
    <s v="FPI"/>
    <s v="'30-95-41"/>
    <n v="20505460"/>
    <s v="WILKINS&amp;HATCHER ROMILLY JEMIMA HW 18220028803105000N 522139     10 10MAY17 22:00"/>
    <m/>
    <n v="42"/>
    <n v="8290.4500000000007"/>
    <n v="42"/>
    <x v="7"/>
    <x v="0"/>
  </r>
  <r>
    <d v="2017-05-11T00:00:00"/>
    <s v="FPI"/>
    <s v="'30-95-41"/>
    <n v="20505460"/>
    <s v="JOSEPHINE LEWIS BARNEY PALMER 00151612632BBCQBFL 090126     10 11MAY17 11:07"/>
    <m/>
    <n v="21"/>
    <n v="8416.4500000000007"/>
    <n v="21"/>
    <x v="7"/>
    <x v="0"/>
  </r>
  <r>
    <d v="2017-05-11T00:00:00"/>
    <s v="FPI"/>
    <s v="'30-95-41"/>
    <n v="20505460"/>
    <s v="MILLER M &amp; L CIARA MILLER 829578454201115001 403109     10 11MAY17 10:24"/>
    <m/>
    <n v="21"/>
    <n v="8395.4500000000007"/>
    <n v="21"/>
    <x v="7"/>
    <x v="0"/>
  </r>
  <r>
    <d v="2017-05-11T00:00:00"/>
    <s v="FPI"/>
    <s v="'30-95-41"/>
    <n v="20505460"/>
    <s v="MS L M F KING KING DAVIES 000000000098167578 089300     10 11MAY17 16:30"/>
    <m/>
    <n v="21"/>
    <n v="8437.4500000000007"/>
    <n v="21"/>
    <x v="7"/>
    <x v="0"/>
  </r>
  <r>
    <d v="2017-05-11T00:00:00"/>
    <s v="FPI"/>
    <s v="'30-95-41"/>
    <n v="20505460"/>
    <s v="ROCCA S/A DARCEY ROCCA 18080324795771000R 832845     10 11MAY17 08:03"/>
    <m/>
    <n v="21"/>
    <n v="8374.4500000000007"/>
    <n v="21"/>
    <x v="7"/>
    <x v="0"/>
  </r>
  <r>
    <d v="2017-05-11T00:00:00"/>
    <s v="FPI"/>
    <s v="'30-95-41"/>
    <n v="20505460"/>
    <s v="WILLIAMS K&amp;A GRACE DAISY BEN 370830025312115001 401100     10 11MAY17 21:35"/>
    <m/>
    <n v="63"/>
    <n v="8500.4500000000007"/>
    <n v="63"/>
    <x v="7"/>
    <x v="0"/>
  </r>
  <r>
    <d v="2017-05-12T00:00:00"/>
    <s v="TFR"/>
    <s v="'30-95-41"/>
    <n v="20505460"/>
    <s v="C MACKENZIE LEO MACKENZIE"/>
    <m/>
    <n v="21"/>
    <n v="8521.4500000000007"/>
    <n v="21"/>
    <x v="7"/>
    <x v="0"/>
  </r>
  <r>
    <d v="2017-05-12T00:00:00"/>
    <s v="FPI"/>
    <s v="'30-95-41"/>
    <n v="20505460"/>
    <s v="GURNSEY DAVID EDAN GURNSEY FP17132O18988707 070116     10 12MAY17 21:22"/>
    <m/>
    <n v="21"/>
    <n v="8542.4500000000007"/>
    <n v="21"/>
    <x v="7"/>
    <x v="0"/>
  </r>
  <r>
    <d v="2017-05-15T00:00:00"/>
    <s v="FPI"/>
    <s v="'30-95-41"/>
    <n v="20505460"/>
    <s v="ANDREW THORNBER TOBY THORNBER 00151075632BBDYRZF 090126     10 14MAY17 10:11"/>
    <m/>
    <n v="21"/>
    <n v="8605.4500000000007"/>
    <n v="21"/>
    <x v="7"/>
    <x v="0"/>
  </r>
  <r>
    <d v="2017-05-15T00:00:00"/>
    <s v="FPI"/>
    <s v="'30-95-41"/>
    <n v="20505460"/>
    <s v="BERRY&amp;DUKES E &amp; G BERRY 293769643041315001 404771     10 13MAY17 14:03"/>
    <m/>
    <n v="42"/>
    <n v="8584.4500000000007"/>
    <n v="42"/>
    <x v="7"/>
    <x v="0"/>
  </r>
  <r>
    <d v="2017-05-15T00:00:00"/>
    <s v="FPI"/>
    <s v="'30-95-41"/>
    <n v="20505460"/>
    <s v="NIXON MJ&amp;LJ BETHIA+ELIJAHNIXON 339833523570515001 402820     10 15MAY17 07:53"/>
    <m/>
    <n v="42"/>
    <n v="8647.4500000000007"/>
    <n v="42"/>
    <x v="7"/>
    <x v="0"/>
  </r>
  <r>
    <d v="2017-05-16T00:00:00"/>
    <s v="FPI"/>
    <s v="'30-95-41"/>
    <n v="20505460"/>
    <s v="HARNDEN EM ROBERT HARNDEN 47100953192731000N 538133     10 16MAY17 10:09"/>
    <m/>
    <n v="21"/>
    <n v="8668.4500000000007"/>
    <n v="21"/>
    <x v="7"/>
    <x v="0"/>
  </r>
  <r>
    <d v="2017-05-17T00:00:00"/>
    <s v="FPI"/>
    <s v="'30-95-41"/>
    <n v="20505460"/>
    <s v="ALICE BRUCE MALVERN CYCLE 00153425632BMQPWXG 090129     10 17MAY17 10:47"/>
    <m/>
    <n v="21"/>
    <n v="8710.4500000000007"/>
    <n v="21"/>
    <x v="7"/>
    <x v="0"/>
  </r>
  <r>
    <d v="2017-05-17T00:00:00"/>
    <s v="FPI"/>
    <s v="'30-95-41"/>
    <n v="20505460"/>
    <s v="ARCHER VJ&amp;B JOE ARCHER 204516105591715001 404777     10 17MAY17 19:55"/>
    <m/>
    <n v="21"/>
    <n v="8731.4500000000007"/>
    <n v="21"/>
    <x v="7"/>
    <x v="0"/>
  </r>
  <r>
    <d v="2017-05-17T00:00:00"/>
    <s v="FPI"/>
    <s v="'30-95-41"/>
    <n v="20505460"/>
    <s v="CATHERINE SMITH BARNEY SMITH 00153425632BMQSGPV 090128     10 17MAY17 21:21"/>
    <m/>
    <n v="21"/>
    <n v="8752.4500000000007"/>
    <n v="21"/>
    <x v="7"/>
    <x v="0"/>
  </r>
  <r>
    <d v="2017-05-17T00:00:00"/>
    <s v="FPI"/>
    <s v="'30-95-41"/>
    <n v="20505460"/>
    <s v="KENT MARTIN LUCAS KENT FP17137O01167217 070246     10 17MAY17 09:38"/>
    <m/>
    <n v="21"/>
    <n v="8689.4500000000007"/>
    <n v="21"/>
    <x v="7"/>
    <x v="0"/>
  </r>
  <r>
    <d v="2017-05-18T00:00:00"/>
    <s v="FPI"/>
    <s v="'30-95-41"/>
    <n v="20505460"/>
    <s v="BRADLEY LUCKMAN J LUCKMAN 00151489632BBCGMCW 090127     10 18MAY17 15:24"/>
    <m/>
    <n v="21"/>
    <n v="8815.4500000000007"/>
    <n v="21"/>
    <x v="7"/>
    <x v="0"/>
  </r>
  <r>
    <d v="2017-05-18T00:00:00"/>
    <s v="FPI"/>
    <s v="'30-95-41"/>
    <n v="20505460"/>
    <s v="MARSHALL J&amp;L Z&amp;O MARSHALL 403965530101815001 402027     10 18MAY17 10:10"/>
    <m/>
    <n v="42"/>
    <n v="8794.4500000000007"/>
    <n v="42"/>
    <x v="7"/>
    <x v="0"/>
  </r>
  <r>
    <d v="2017-05-22T00:00:00"/>
    <s v="FPI"/>
    <s v="'30-95-41"/>
    <n v="20505460"/>
    <s v="BUTLER SK ELLIOT ROBERTS 115054003502125001 402029     10 21MAY17 20:53"/>
    <m/>
    <n v="42"/>
    <n v="8920.4500000000007"/>
    <n v="42"/>
    <x v="7"/>
    <x v="0"/>
  </r>
  <r>
    <d v="2017-05-22T00:00:00"/>
    <s v="TFR"/>
    <s v="'30-95-41"/>
    <n v="20505460"/>
    <s v="C THOMAS   21MAY17 THOMAS HAF"/>
    <m/>
    <n v="63"/>
    <n v="8983.4500000000007"/>
    <n v="63"/>
    <x v="7"/>
    <x v="0"/>
  </r>
  <r>
    <d v="2017-05-22T00:00:00"/>
    <s v="FPI"/>
    <s v="'30-95-41"/>
    <n v="20505460"/>
    <s v="DUTTON DAVID LUCAS DUTTON HOODI FP17140O03164461 070116     10 20MAY17 16:59"/>
    <m/>
    <n v="21"/>
    <n v="8878.4500000000007"/>
    <n v="21"/>
    <x v="7"/>
    <x v="0"/>
  </r>
  <r>
    <d v="2017-05-22T00:00:00"/>
    <s v="FPI"/>
    <s v="'30-95-41"/>
    <n v="20505460"/>
    <s v="HARDING K SIMEON H 30090616687549000N 558136     10 20MAY17 09:06"/>
    <m/>
    <n v="21"/>
    <n v="8836.4500000000007"/>
    <n v="21"/>
    <x v="7"/>
    <x v="0"/>
  </r>
  <r>
    <d v="2017-05-22T00:00:00"/>
    <s v="FPI"/>
    <s v="'30-95-41"/>
    <n v="20505460"/>
    <s v="WHITEHEAD D&amp;D EMMA WHITEHEAD 761596211051025001 404404     10 20MAY17 15:01"/>
    <m/>
    <n v="21"/>
    <n v="8857.4500000000007"/>
    <n v="21"/>
    <x v="7"/>
    <x v="0"/>
  </r>
  <r>
    <d v="2017-05-24T00:00:00"/>
    <s v="CHQ"/>
    <s v="'30-95-41"/>
    <n v="20505460"/>
    <n v="366"/>
    <n v="14"/>
    <m/>
    <n v="8969.4500000000007"/>
    <n v="-14"/>
    <x v="7"/>
    <x v="0"/>
  </r>
  <r>
    <d v="2017-05-24T00:00:00"/>
    <s v="CHQ"/>
    <s v="'30-95-41"/>
    <n v="20505460"/>
    <n v="367"/>
    <n v="53.3"/>
    <m/>
    <n v="8916.15"/>
    <n v="-53.3"/>
    <x v="6"/>
    <x v="0"/>
  </r>
  <r>
    <d v="2017-05-24T00:00:00"/>
    <s v="FPI"/>
    <s v="'30-95-41"/>
    <n v="20505460"/>
    <s v="DAY-THOMPSON T M ELIN DAY-THOMPSON 23084150862666000N 560061     10 24MAY17 08:41"/>
    <m/>
    <n v="21"/>
    <n v="8937.15"/>
    <n v="21"/>
    <x v="7"/>
    <x v="0"/>
  </r>
  <r>
    <d v="2017-05-24T00:00:00"/>
    <s v="FPI"/>
    <s v="'30-95-41"/>
    <n v="20505460"/>
    <s v="NELSON T N WILLS+PTOLEMY NELS RP4659988837218300 204606     10 24MAY17 21:40"/>
    <m/>
    <n v="35"/>
    <n v="8972.15"/>
    <n v="35"/>
    <x v="7"/>
    <x v="0"/>
  </r>
  <r>
    <d v="2017-05-25T00:00:00"/>
    <s v="DEP"/>
    <s v="'30-95-41"/>
    <n v="20505460"/>
    <n v="500193"/>
    <m/>
    <n v="98.5"/>
    <n v="9070.65"/>
    <n v="12"/>
    <x v="0"/>
    <x v="0"/>
  </r>
  <r>
    <d v="2017-05-25T00:00:00"/>
    <m/>
    <m/>
    <m/>
    <m/>
    <m/>
    <m/>
    <m/>
    <n v="86.5"/>
    <x v="7"/>
    <x v="0"/>
  </r>
  <r>
    <d v="2017-05-25T00:00:00"/>
    <s v="FPI"/>
    <s v="'30-95-41"/>
    <n v="20505460"/>
    <s v="NELSON T N WILLS+PTOLEMY NELS RP4659988884943800 204606     10 25MAY17 13:57"/>
    <m/>
    <n v="7"/>
    <n v="9077.65"/>
    <n v="7"/>
    <x v="7"/>
    <x v="0"/>
  </r>
  <r>
    <d v="2017-05-30T00:00:00"/>
    <s v="CHQ"/>
    <s v="'30-95-41"/>
    <n v="20505460"/>
    <n v="374"/>
    <n v="80"/>
    <m/>
    <n v="8997.65"/>
    <n v="-80"/>
    <x v="9"/>
    <x v="0"/>
  </r>
  <r>
    <d v="2017-06-01T00:00:00"/>
    <s v="CHQ"/>
    <s v="'30-95-41"/>
    <n v="20505460"/>
    <n v="373"/>
    <n v="60"/>
    <m/>
    <n v="8937.65"/>
    <n v="-60"/>
    <x v="9"/>
    <x v="0"/>
  </r>
  <r>
    <d v="2017-06-02T00:00:00"/>
    <s v="FPI"/>
    <s v="'30-95-41"/>
    <n v="20505460"/>
    <s v="LNP ASSOCIATES ABIGAIL PROSSER 36070236538395000N 538133     10 02JUN17 07:02"/>
    <m/>
    <n v="21"/>
    <n v="8958.65"/>
    <n v="21"/>
    <x v="7"/>
    <x v="0"/>
  </r>
  <r>
    <d v="2017-06-05T00:00:00"/>
    <s v="BGC"/>
    <s v="'30-95-41"/>
    <n v="20505460"/>
    <s v="BRITISH CYCLING FE ZFCMA04"/>
    <m/>
    <n v="42"/>
    <n v="9000.65"/>
    <n v="42"/>
    <x v="0"/>
    <x v="0"/>
  </r>
  <r>
    <d v="2017-06-05T00:00:00"/>
    <s v="FPI"/>
    <s v="'30-95-41"/>
    <n v="20505460"/>
    <s v="CLIFFORD L D RUBIN PASSBERGER 404455709090506001 403109     40 05JUN17 10:00"/>
    <m/>
    <n v="21"/>
    <n v="9021.65"/>
    <n v="21"/>
    <x v="7"/>
    <x v="0"/>
  </r>
  <r>
    <d v="2017-06-05T00:00:00"/>
    <s v="FPI"/>
    <s v="'30-95-41"/>
    <n v="20505460"/>
    <s v="CLIFFORD L D THEO CLIFFORD 025025549512406001 403109     40 05JUN17 10:00"/>
    <m/>
    <n v="21"/>
    <n v="9042.65"/>
    <n v="21"/>
    <x v="7"/>
    <x v="0"/>
  </r>
  <r>
    <d v="2017-06-05T00:00:00"/>
    <s v="TFR"/>
    <s v="'30-95-41"/>
    <n v="20505460"/>
    <s v="D REID LOCHIE REID"/>
    <m/>
    <n v="21"/>
    <n v="9063.65"/>
    <n v="21"/>
    <x v="7"/>
    <x v="0"/>
  </r>
  <r>
    <d v="2017-06-05T00:00:00"/>
    <s v="TFR"/>
    <s v="'30-95-41"/>
    <n v="20505460"/>
    <s v="D REID RAFFIE REID"/>
    <m/>
    <n v="21"/>
    <n v="9084.65"/>
    <n v="21"/>
    <x v="7"/>
    <x v="0"/>
  </r>
  <r>
    <d v="2017-06-07T00:00:00"/>
    <s v="FPI"/>
    <s v="'30-95-41"/>
    <n v="20505460"/>
    <s v="MS D K DAVIES &amp; MR JOE TRIGG 000000000099698413 089300     10 07JUN17 09:15"/>
    <m/>
    <n v="21"/>
    <n v="9105.65"/>
    <n v="21"/>
    <x v="7"/>
    <x v="0"/>
  </r>
  <r>
    <d v="2017-06-08T00:00:00"/>
    <s v="DEP"/>
    <s v="'30-95-41"/>
    <n v="20505460"/>
    <n v="500194"/>
    <m/>
    <n v="42"/>
    <n v="9147.65"/>
    <n v="42"/>
    <x v="7"/>
    <x v="0"/>
  </r>
  <r>
    <d v="2017-06-09T00:00:00"/>
    <s v="BGC"/>
    <s v="'30-95-41"/>
    <n v="20505460"/>
    <s v="BRITISH CYCLING FE ZFCMA04"/>
    <m/>
    <n v="90"/>
    <n v="9237.65"/>
    <n v="90"/>
    <x v="0"/>
    <x v="0"/>
  </r>
  <r>
    <d v="2017-06-13T00:00:00"/>
    <s v="FPI"/>
    <s v="'30-95-41"/>
    <n v="20505460"/>
    <s v="MRS C E HARBORD 000000000100054649 089300     10 13JUN17 19:48"/>
    <m/>
    <n v="21"/>
    <n v="9258.65"/>
    <n v="21"/>
    <x v="7"/>
    <x v="0"/>
  </r>
  <r>
    <d v="2017-06-14T00:00:00"/>
    <s v="CHQ"/>
    <s v="'30-95-41"/>
    <n v="20505460"/>
    <n v="370"/>
    <n v="40"/>
    <m/>
    <n v="9218.65"/>
    <n v="-40"/>
    <x v="9"/>
    <x v="0"/>
  </r>
  <r>
    <d v="2017-06-21T00:00:00"/>
    <s v="CHQ"/>
    <s v="'30-95-41"/>
    <n v="20505460"/>
    <n v="369"/>
    <n v="60"/>
    <m/>
    <n v="9138.65"/>
    <n v="-60"/>
    <x v="9"/>
    <x v="0"/>
  </r>
  <r>
    <d v="2017-06-21T00:00:00"/>
    <s v="CHQ"/>
    <s v="'30-95-41"/>
    <n v="20505460"/>
    <n v="371"/>
    <n v="20"/>
    <m/>
    <n v="9198.65"/>
    <n v="-20"/>
    <x v="9"/>
    <x v="0"/>
  </r>
  <r>
    <d v="2017-06-22T00:00:00"/>
    <s v="CHQ"/>
    <s v="'30-95-41"/>
    <n v="20505460"/>
    <n v="372"/>
    <n v="40"/>
    <m/>
    <n v="9098.65"/>
    <n v="-40"/>
    <x v="9"/>
    <x v="0"/>
  </r>
  <r>
    <d v="2017-06-23T00:00:00"/>
    <s v="BGC"/>
    <s v="'30-95-41"/>
    <n v="20505460"/>
    <s v="BRITISH CYCLING FE ZFCMA04"/>
    <m/>
    <n v="66"/>
    <n v="9164.65"/>
    <n v="66"/>
    <x v="0"/>
    <x v="0"/>
  </r>
  <r>
    <d v="2017-06-29T00:00:00"/>
    <s v="DEP"/>
    <s v="'30-95-41"/>
    <n v="20505460"/>
    <n v="500195"/>
    <m/>
    <n v="64"/>
    <n v="9228.65"/>
    <n v="64"/>
    <x v="7"/>
    <x v="0"/>
  </r>
  <r>
    <d v="2017-06-30T00:00:00"/>
    <s v="BGC"/>
    <s v="'30-95-41"/>
    <n v="20505460"/>
    <s v="BRITISH CYCLING FE ZFCMA04"/>
    <m/>
    <n v="12"/>
    <n v="9240.65"/>
    <n v="12"/>
    <x v="0"/>
    <x v="0"/>
  </r>
  <r>
    <d v="2017-07-11T00:00:00"/>
    <s v="PAY"/>
    <s v="'30-95-41"/>
    <n v="20505460"/>
    <n v="378"/>
    <n v="14"/>
    <m/>
    <n v="9226.65"/>
    <n v="-14"/>
    <x v="10"/>
    <x v="0"/>
  </r>
  <r>
    <d v="2017-07-12T00:00:00"/>
    <s v="FPI"/>
    <s v="'30-95-41"/>
    <n v="20505460"/>
    <s v="ALICE BRUCE MALVERN CYCLE 00153425632BNJTGDL 090129     10 12JUL17 23:21"/>
    <m/>
    <n v="14"/>
    <n v="9394.65"/>
    <n v="14"/>
    <x v="7"/>
    <x v="0"/>
  </r>
  <r>
    <d v="2017-07-12T00:00:00"/>
    <s v="FPI"/>
    <s v="'30-95-41"/>
    <n v="20505460"/>
    <s v="ARCHER VJ&amp;B JOE ARCHER 442486157102217001 404777     10 12JUL17 20:17"/>
    <m/>
    <n v="14"/>
    <n v="9352.65"/>
    <n v="14"/>
    <x v="7"/>
    <x v="0"/>
  </r>
  <r>
    <d v="2017-07-12T00:00:00"/>
    <s v="FPI"/>
    <s v="'30-95-41"/>
    <n v="20505460"/>
    <s v="DAY-THOMPSON T M ELIN DAY-THOMPSON 30180712593190000N 560061     10 12JUL17 18:07"/>
    <m/>
    <n v="14"/>
    <n v="9282.65"/>
    <n v="14"/>
    <x v="7"/>
    <x v="0"/>
  </r>
  <r>
    <d v="2017-07-12T00:00:00"/>
    <s v="FPI"/>
    <s v="'30-95-41"/>
    <n v="20505460"/>
    <s v="DUTTON DAVID LUCAS DUTTON FP17193O17262194 070116     10 12JUL17 18:05"/>
    <m/>
    <n v="14"/>
    <n v="9268.65"/>
    <n v="14"/>
    <x v="7"/>
    <x v="0"/>
  </r>
  <r>
    <d v="2017-07-12T00:00:00"/>
    <s v="FPI"/>
    <s v="'30-95-41"/>
    <n v="20505460"/>
    <s v="JACKSON S+R AARON JACKSON RP4659982361621200 203964     10 12JUL17 18:03"/>
    <m/>
    <n v="14"/>
    <n v="9240.65"/>
    <n v="14"/>
    <x v="7"/>
    <x v="0"/>
  </r>
  <r>
    <d v="2017-07-12T00:00:00"/>
    <s v="FPI"/>
    <s v="'30-95-41"/>
    <n v="20505460"/>
    <s v="JOSEPHINE LEWIS BARNEY PALMER 00151612632BBCRKYW 090126     10 12JUL17 18:04"/>
    <m/>
    <n v="14"/>
    <n v="9254.65"/>
    <n v="14"/>
    <x v="7"/>
    <x v="0"/>
  </r>
  <r>
    <d v="2017-07-12T00:00:00"/>
    <s v="FPI"/>
    <s v="'30-95-41"/>
    <n v="20505460"/>
    <s v="KIRBY M A &amp; M A PIERS KIRBY 35200042966711000N 600127     10 12JUL17 20:00"/>
    <m/>
    <n v="14"/>
    <n v="9310.65"/>
    <n v="14"/>
    <x v="7"/>
    <x v="0"/>
  </r>
  <r>
    <d v="2017-07-12T00:00:00"/>
    <s v="FPI"/>
    <s v="'30-95-41"/>
    <n v="20505460"/>
    <s v="MILLER M &amp; L CIARA MILLER 891560632102217001 403109     10 12JUL17 20:12"/>
    <m/>
    <n v="14"/>
    <n v="9338.65"/>
    <n v="14"/>
    <x v="7"/>
    <x v="0"/>
  </r>
  <r>
    <d v="2017-07-12T00:00:00"/>
    <s v="FPI"/>
    <s v="'30-95-41"/>
    <n v="20505460"/>
    <s v="MRS C E HARBORD 000000000101785005 089300     10 12JUL17 20:04"/>
    <m/>
    <n v="14"/>
    <n v="9324.65"/>
    <n v="14"/>
    <x v="7"/>
    <x v="0"/>
  </r>
  <r>
    <d v="2017-07-12T00:00:00"/>
    <s v="FPI"/>
    <s v="'30-95-41"/>
    <n v="20505460"/>
    <s v="MS D K DAVIES &amp; MR JOE TRIGG 000000000101784251 089300     10 12JUL17 19:46"/>
    <m/>
    <n v="14"/>
    <n v="9296.65"/>
    <n v="14"/>
    <x v="7"/>
    <x v="0"/>
  </r>
  <r>
    <d v="2017-07-12T00:00:00"/>
    <s v="FPI"/>
    <s v="'30-95-41"/>
    <n v="20505460"/>
    <s v="WILKINS&amp;HATCHER ROMILLY JEMIMA HW 26213143502807000N 522139     10 12JUL17 21:31"/>
    <m/>
    <n v="28"/>
    <n v="9380.65"/>
    <n v="28"/>
    <x v="7"/>
    <x v="0"/>
  </r>
  <r>
    <d v="2017-07-13T00:00:00"/>
    <s v="FPI"/>
    <s v="'30-95-41"/>
    <n v="20505460"/>
    <s v="KENT MARTIN LUCAS KENT FP17194O17510239 070246     10 13JUL17 08:14"/>
    <m/>
    <n v="14"/>
    <n v="9436.65"/>
    <n v="14"/>
    <x v="7"/>
    <x v="0"/>
  </r>
  <r>
    <d v="2017-07-13T00:00:00"/>
    <s v="FPI"/>
    <s v="'30-95-41"/>
    <n v="20505460"/>
    <s v="MARSHALL J&amp;L Z&amp;O MARSHALL 547222239080317001 402027     10 13JUL17 08:09"/>
    <m/>
    <n v="28"/>
    <n v="9422.65"/>
    <n v="28"/>
    <x v="7"/>
    <x v="0"/>
  </r>
  <r>
    <d v="2017-07-13T00:00:00"/>
    <s v="FPI"/>
    <s v="'30-95-41"/>
    <n v="20505460"/>
    <s v="MARTHA WORTHINGTON JONAH WORTHINGTON 00151489632BBCHNCM 090126     10 13JUL17 23:01"/>
    <m/>
    <n v="14"/>
    <n v="9464.65"/>
    <n v="14"/>
    <x v="7"/>
    <x v="0"/>
  </r>
  <r>
    <d v="2017-07-13T00:00:00"/>
    <s v="TFR"/>
    <s v="'30-95-41"/>
    <n v="20505460"/>
    <s v="P ROBERTS ROSIEROBERTSSEPT17"/>
    <m/>
    <n v="14"/>
    <n v="9450.65"/>
    <n v="14"/>
    <x v="7"/>
    <x v="0"/>
  </r>
  <r>
    <d v="2017-07-17T00:00:00"/>
    <s v="CHQ"/>
    <s v="'30-95-41"/>
    <n v="20505460"/>
    <n v="377"/>
    <n v="71.95"/>
    <m/>
    <n v="9392.7000000000007"/>
    <n v="-71.95"/>
    <x v="6"/>
    <x v="0"/>
  </r>
  <r>
    <d v="2017-07-17T00:00:00"/>
    <s v="TFR"/>
    <s v="'30-95-41"/>
    <n v="20505460"/>
    <s v="L DALLEY MEMBERSHIP"/>
    <m/>
    <n v="8"/>
    <n v="9400.7000000000007"/>
    <n v="8"/>
    <x v="0"/>
    <x v="0"/>
  </r>
  <r>
    <d v="2017-07-18T00:00:00"/>
    <s v="CHQ"/>
    <s v="'30-95-41"/>
    <n v="20505460"/>
    <n v="386"/>
    <n v="1200"/>
    <m/>
    <n v="8200.7000000000007"/>
    <n v="-1200"/>
    <x v="11"/>
    <x v="0"/>
  </r>
  <r>
    <d v="2017-07-19T00:00:00"/>
    <s v="CHQ"/>
    <s v="'30-95-41"/>
    <n v="20505460"/>
    <n v="368"/>
    <n v="80"/>
    <m/>
    <n v="8020.7"/>
    <n v="-80"/>
    <x v="9"/>
    <x v="0"/>
  </r>
  <r>
    <d v="2017-07-19T00:00:00"/>
    <s v="CHQ"/>
    <s v="'30-95-41"/>
    <n v="20505460"/>
    <n v="379"/>
    <n v="100"/>
    <m/>
    <n v="7920.7"/>
    <n v="-100"/>
    <x v="9"/>
    <x v="0"/>
  </r>
  <r>
    <d v="2017-07-19T00:00:00"/>
    <s v="CHQ"/>
    <s v="'30-95-41"/>
    <n v="20505460"/>
    <n v="380"/>
    <n v="80"/>
    <m/>
    <n v="8100.7"/>
    <n v="-80"/>
    <x v="9"/>
    <x v="0"/>
  </r>
  <r>
    <d v="2017-07-19T00:00:00"/>
    <s v="CHQ"/>
    <s v="'30-95-41"/>
    <n v="20505460"/>
    <n v="385"/>
    <n v="20"/>
    <m/>
    <n v="8180.7"/>
    <n v="-20"/>
    <x v="9"/>
    <x v="0"/>
  </r>
  <r>
    <d v="2017-07-19T00:00:00"/>
    <s v="FPI"/>
    <s v="'30-95-41"/>
    <n v="20505460"/>
    <s v="ANDREW THORNBER TOBY THORNBER 00151075632BBFCYCM 090126     10 19JUL17 21:39"/>
    <m/>
    <n v="14"/>
    <n v="7934.7"/>
    <n v="14"/>
    <x v="7"/>
    <x v="0"/>
  </r>
  <r>
    <d v="2017-07-21T00:00:00"/>
    <s v="CHQ"/>
    <s v="'30-95-41"/>
    <n v="20505460"/>
    <n v="376"/>
    <n v="40"/>
    <m/>
    <n v="7894.7"/>
    <n v="-40"/>
    <x v="9"/>
    <x v="0"/>
  </r>
  <r>
    <d v="2017-07-21T00:00:00"/>
    <s v="FPI"/>
    <s v="'30-95-41"/>
    <n v="20505460"/>
    <s v="GURNSEY DAVID EDAN GURNSEY FP17202O02710859 070116     10 21JUL17 19:45"/>
    <m/>
    <n v="14"/>
    <n v="7908.7"/>
    <n v="14"/>
    <x v="7"/>
    <x v="0"/>
  </r>
  <r>
    <d v="2017-07-24T00:00:00"/>
    <s v="CHQ"/>
    <s v="'30-95-41"/>
    <n v="20505460"/>
    <n v="383"/>
    <n v="40"/>
    <m/>
    <n v="7868.7"/>
    <n v="-40"/>
    <x v="9"/>
    <x v="0"/>
  </r>
  <r>
    <d v="2017-07-24T00:00:00"/>
    <s v="TFR"/>
    <s v="'30-95-41"/>
    <n v="20505460"/>
    <s v="C MACKENZIE LEO MACKENZIE"/>
    <m/>
    <n v="14"/>
    <n v="7882.7"/>
    <n v="14"/>
    <x v="7"/>
    <x v="0"/>
  </r>
  <r>
    <d v="2017-07-25T00:00:00"/>
    <s v="FPI"/>
    <s v="'30-95-41"/>
    <n v="20505460"/>
    <s v="BERRY&amp;DUKES E &amp; G BERRY 380225114012527001 404771     10 25JUL17 21:04"/>
    <m/>
    <n v="28"/>
    <n v="7910.7"/>
    <n v="28"/>
    <x v="7"/>
    <x v="0"/>
  </r>
  <r>
    <d v="2017-07-26T00:00:00"/>
    <s v="CHQ"/>
    <s v="'30-95-41"/>
    <n v="20505460"/>
    <n v="381"/>
    <n v="100"/>
    <m/>
    <n v="7810.7"/>
    <n v="-100"/>
    <x v="9"/>
    <x v="0"/>
  </r>
  <r>
    <d v="2017-07-31T00:00:00"/>
    <s v="CHQ"/>
    <s v="'30-95-41"/>
    <n v="20505460"/>
    <n v="375"/>
    <n v="48"/>
    <m/>
    <n v="7792.7"/>
    <n v="-48"/>
    <x v="10"/>
    <x v="0"/>
  </r>
  <r>
    <d v="2017-07-31T00:00:00"/>
    <s v="CHQ"/>
    <s v="'30-95-41"/>
    <n v="20505460"/>
    <n v="387"/>
    <n v="60"/>
    <m/>
    <n v="7732.7"/>
    <n v="-60"/>
    <x v="10"/>
    <x v="0"/>
  </r>
  <r>
    <d v="2017-07-31T00:00:00"/>
    <s v="BGC"/>
    <s v="'30-95-41"/>
    <n v="20505460"/>
    <s v="BRITISH CYCLING FE ZFCMA04"/>
    <m/>
    <n v="30"/>
    <n v="7840.7"/>
    <n v="30"/>
    <x v="0"/>
    <x v="0"/>
  </r>
  <r>
    <d v="2017-08-01T00:00:00"/>
    <s v="CHQ"/>
    <s v="'30-95-41"/>
    <n v="20505460"/>
    <n v="382"/>
    <n v="60"/>
    <m/>
    <n v="7672.7"/>
    <n v="-60"/>
    <x v="9"/>
    <x v="0"/>
  </r>
  <r>
    <d v="2017-08-07T00:00:00"/>
    <s v="TFR"/>
    <s v="'30-95-41"/>
    <n v="20505460"/>
    <s v="B BEDDOWS AIDEN BEDDOWS"/>
    <m/>
    <n v="14"/>
    <n v="7686.7"/>
    <n v="14"/>
    <x v="7"/>
    <x v="0"/>
  </r>
  <r>
    <d v="2017-08-10T00:00:00"/>
    <s v="FPI"/>
    <s v="'30-95-41"/>
    <n v="20505460"/>
    <s v="HARNDEN EM ROBERT HARNDEN 57122125180096000N 538133     10 10AUG17 12:21"/>
    <m/>
    <n v="14"/>
    <n v="7700.7"/>
    <n v="14"/>
    <x v="7"/>
    <x v="0"/>
  </r>
  <r>
    <d v="2017-08-11T00:00:00"/>
    <s v="CHQ"/>
    <s v="'30-95-41"/>
    <n v="20505460"/>
    <n v="388"/>
    <n v="100"/>
    <m/>
    <n v="7600.7"/>
    <n v="-100"/>
    <x v="12"/>
    <x v="0"/>
  </r>
  <r>
    <d v="2017-08-14T00:00:00"/>
    <s v="FPI"/>
    <s v="'30-95-41"/>
    <n v="20505460"/>
    <s v="CATHERINE SMITH BARNEY SMITH 00153425632BNTJHTL 090128     10 14AUG17 08:35"/>
    <m/>
    <n v="14"/>
    <n v="7614.7"/>
    <n v="14"/>
    <x v="7"/>
    <x v="0"/>
  </r>
  <r>
    <d v="2017-08-14T00:00:00"/>
    <s v="FPI"/>
    <s v="'30-95-41"/>
    <n v="20505460"/>
    <s v="HAIGHTON RACHEL CHARLIE HAIGHTON FP17226O18400087 070116     10 14AUG17 22:48"/>
    <m/>
    <n v="14"/>
    <n v="7642.7"/>
    <n v="14"/>
    <x v="7"/>
    <x v="0"/>
  </r>
  <r>
    <d v="2017-08-14T00:00:00"/>
    <s v="FPI"/>
    <s v="'30-95-41"/>
    <n v="20505460"/>
    <s v="ROCCA S/A DARCEY ROCCA 02095028827789000R 832845     10 14AUG17 09:50"/>
    <m/>
    <n v="14"/>
    <n v="7628.7"/>
    <n v="14"/>
    <x v="7"/>
    <x v="0"/>
  </r>
  <r>
    <d v="2017-08-17T00:00:00"/>
    <s v="FPI"/>
    <s v="'30-95-41"/>
    <n v="20505460"/>
    <s v="NIXON MJ&amp;LJ ELIJAH NIXON SEP17 685670710101718001 402820     10 17AUG17 10:10"/>
    <m/>
    <n v="14"/>
    <n v="7656.7"/>
    <n v="14"/>
    <x v="7"/>
    <x v="0"/>
  </r>
  <r>
    <d v="2017-08-18T00:00:00"/>
    <s v="BGC"/>
    <s v="'30-95-41"/>
    <n v="20505460"/>
    <s v="BRITISH CYCLING FE ZFCMA04"/>
    <m/>
    <n v="84"/>
    <n v="7740.7"/>
    <n v="84"/>
    <x v="0"/>
    <x v="0"/>
  </r>
  <r>
    <d v="2017-08-21T00:00:00"/>
    <s v="CHQ"/>
    <s v="'30-95-41"/>
    <n v="20505460"/>
    <n v="384"/>
    <n v="20"/>
    <m/>
    <n v="7720.7"/>
    <n v="-20"/>
    <x v="9"/>
    <x v="0"/>
  </r>
  <r>
    <d v="2017-08-21T00:00:00"/>
    <s v="FPI"/>
    <s v="'30-95-41"/>
    <n v="20505460"/>
    <s v="WILLIAMS K&amp;A GRACE DAISY BEN 561237006290128001 401100     10 21AUG17 09:26"/>
    <m/>
    <n v="42"/>
    <n v="7762.7"/>
    <n v="42"/>
    <x v="7"/>
    <x v="0"/>
  </r>
  <r>
    <d v="2017-08-24T00:00:00"/>
    <s v="FPI"/>
    <s v="'30-95-41"/>
    <n v="20505460"/>
    <s v="MS L M F KING KING DAVIES 000000000104170433 089300     10 24AUG17 09:16"/>
    <m/>
    <n v="14"/>
    <n v="7776.7"/>
    <n v="14"/>
    <x v="7"/>
    <x v="0"/>
  </r>
  <r>
    <d v="2017-08-29T00:00:00"/>
    <s v="TFR"/>
    <s v="'30-95-41"/>
    <n v="20505460"/>
    <s v="J PARKES   27AUG17 CYB  JENNY PARKES"/>
    <m/>
    <n v="30"/>
    <n v="7820.7"/>
    <n v="30"/>
    <x v="13"/>
    <x v="0"/>
  </r>
  <r>
    <d v="2017-08-29T00:00:00"/>
    <s v="FPI"/>
    <s v="'30-95-41"/>
    <n v="20505460"/>
    <s v="L CLARKE HOWIE CLARKE 600000000296255245 777212     10 27AUG17 08:55"/>
    <m/>
    <n v="14"/>
    <n v="7790.7"/>
    <n v="14"/>
    <x v="7"/>
    <x v="0"/>
  </r>
  <r>
    <d v="2017-09-01T00:00:00"/>
    <s v="BGC"/>
    <s v="'30-95-41"/>
    <n v="20505460"/>
    <s v="BRITISH CYCLING FE ZFCMA04"/>
    <m/>
    <n v="72"/>
    <n v="7892.7"/>
    <n v="72"/>
    <x v="0"/>
    <x v="0"/>
  </r>
  <r>
    <d v="2017-09-04T00:00:00"/>
    <s v="FPI"/>
    <s v="'30-95-41"/>
    <n v="20505460"/>
    <s v="BRADLEY LUCKMAN J LUCKMAN 00151489632BBCJMMV 090127     10 03SEP17 20:30"/>
    <m/>
    <n v="14"/>
    <n v="7976.7"/>
    <n v="14"/>
    <x v="7"/>
    <x v="0"/>
  </r>
  <r>
    <d v="2017-09-04T00:00:00"/>
    <s v="FPI"/>
    <s v="'30-95-41"/>
    <n v="20505460"/>
    <s v="CLEAR + HARTLEY LILY HARTLEY RP4659986046446100 209861     10 02SEP17 10:10"/>
    <m/>
    <n v="14"/>
    <n v="7906.7"/>
    <n v="14"/>
    <x v="7"/>
    <x v="0"/>
  </r>
  <r>
    <d v="2017-09-04T00:00:00"/>
    <s v="TFR"/>
    <s v="'30-95-41"/>
    <n v="20505460"/>
    <s v="H SMITH    02SEP17 SMITH AJA"/>
    <m/>
    <n v="42"/>
    <n v="7948.7"/>
    <n v="42"/>
    <x v="7"/>
    <x v="0"/>
  </r>
  <r>
    <d v="2017-09-04T00:00:00"/>
    <s v="FPI"/>
    <s v="'30-95-41"/>
    <n v="20505460"/>
    <s v="MARTIN CT ALICE MARTIN 027276357002209001 404759     10 02SEP17 20:07"/>
    <m/>
    <n v="14"/>
    <n v="7962.7"/>
    <n v="14"/>
    <x v="7"/>
    <x v="0"/>
  </r>
  <r>
    <d v="2017-09-04T00:00:00"/>
    <s v="FPI"/>
    <s v="'30-95-41"/>
    <n v="20505460"/>
    <s v="MS D K DAVIES &amp; MR ELLA TRIGG 000000000104836871 089300     10 04SEP17 07:53"/>
    <m/>
    <n v="14"/>
    <n v="8004.7"/>
    <n v="14"/>
    <x v="7"/>
    <x v="0"/>
  </r>
  <r>
    <d v="2017-09-04T00:00:00"/>
    <s v="TFR"/>
    <s v="'30-95-41"/>
    <n v="20505460"/>
    <s v="S JAMES CHARLIE J CYCLING"/>
    <m/>
    <n v="14"/>
    <n v="7990.7"/>
    <n v="14"/>
    <x v="7"/>
    <x v="0"/>
  </r>
  <r>
    <d v="2017-09-05T00:00:00"/>
    <s v="FPI"/>
    <s v="'30-95-41"/>
    <n v="20505460"/>
    <s v="MRSZPCARTELL BAKER EVIE BAKER CYCLING 300000000302838981 119100     10 05SEP17 19:17"/>
    <m/>
    <n v="14"/>
    <n v="8046.7"/>
    <n v="14"/>
    <x v="7"/>
    <x v="0"/>
  </r>
  <r>
    <d v="2017-09-05T00:00:00"/>
    <s v="TFR"/>
    <s v="'30-95-41"/>
    <n v="20505460"/>
    <s v="N BIRD CHARLIE BIRD"/>
    <m/>
    <n v="14"/>
    <n v="8018.7"/>
    <n v="14"/>
    <x v="7"/>
    <x v="0"/>
  </r>
  <r>
    <d v="2017-09-05T00:00:00"/>
    <s v="FPI"/>
    <s v="'30-95-41"/>
    <n v="20505460"/>
    <s v="YOUNG WP HARRISON YOUNG RP4659986285143700 203964     10 05SEP17 19:13"/>
    <m/>
    <n v="14"/>
    <n v="8032.7"/>
    <n v="14"/>
    <x v="7"/>
    <x v="0"/>
  </r>
  <r>
    <d v="2017-09-06T00:00:00"/>
    <s v="FPI"/>
    <s v="'30-95-41"/>
    <n v="20505460"/>
    <s v="YOUNG VANESSA MAX RICE FP17249O13905504 070246     10 06SEP17 17:42"/>
    <m/>
    <n v="14"/>
    <n v="8060.7"/>
    <n v="14"/>
    <x v="7"/>
    <x v="0"/>
  </r>
  <r>
    <d v="2017-09-07T00:00:00"/>
    <s v="DEP"/>
    <s v="'30-95-41"/>
    <n v="20505460"/>
    <n v="500196"/>
    <m/>
    <n v="94"/>
    <n v="8154.7"/>
    <n v="94"/>
    <x v="7"/>
    <x v="0"/>
  </r>
  <r>
    <d v="2017-09-07T00:00:00"/>
    <s v="DEP"/>
    <s v="'30-95-41"/>
    <n v="20505460"/>
    <n v="500197"/>
    <m/>
    <n v="4"/>
    <n v="8158.7"/>
    <n v="4"/>
    <x v="7"/>
    <x v="0"/>
  </r>
  <r>
    <d v="2017-09-12T00:00:00"/>
    <s v="FPI"/>
    <s v="'30-95-41"/>
    <n v="20505460"/>
    <s v="KIRBY M A &amp; M A COED Y BRENIN 11084822801219000N 600127     10 12SEP17 08:48"/>
    <m/>
    <n v="60"/>
    <n v="8218.7000000000007"/>
    <n v="60"/>
    <x v="13"/>
    <x v="0"/>
  </r>
  <r>
    <d v="2017-09-21T00:00:00"/>
    <s v="DEP"/>
    <s v="'30-95-41"/>
    <n v="20505460"/>
    <n v="500198"/>
    <m/>
    <n v="60"/>
    <n v="8278.7000000000007"/>
    <n v="60"/>
    <x v="4"/>
    <x v="0"/>
  </r>
  <r>
    <d v="2017-09-25T00:00:00"/>
    <s v="FPI"/>
    <s v="'30-95-41"/>
    <n v="20505460"/>
    <s v="PASSEY JO CYB W/E J PASSEY 64184358649515000N 558136     10 25SEP17 18:43"/>
    <m/>
    <n v="30"/>
    <n v="8308.7000000000007"/>
    <n v="30"/>
    <x v="13"/>
    <x v="0"/>
  </r>
  <r>
    <d v="2017-09-28T00:00:00"/>
    <s v="DEP"/>
    <s v="'30-95-41"/>
    <n v="20505460"/>
    <n v="500199"/>
    <m/>
    <n v="60"/>
    <n v="8368.7000000000007"/>
    <n v="60"/>
    <x v="4"/>
    <x v="0"/>
  </r>
  <r>
    <d v="2017-09-29T00:00:00"/>
    <s v="BGC"/>
    <s v="'30-95-41"/>
    <n v="20505460"/>
    <s v="BRITISH CYCLING FE ZFCMA04"/>
    <m/>
    <n v="42"/>
    <n v="8410.7000000000007"/>
    <n v="42"/>
    <x v="0"/>
    <x v="0"/>
  </r>
  <r>
    <d v="2017-10-02T00:00:00"/>
    <s v="TFR"/>
    <s v="'30-95-41"/>
    <n v="20505460"/>
    <s v="M MCCORMICK COED Y BRENIN TRIP 01OCT17"/>
    <m/>
    <n v="30"/>
    <n v="8440.7000000000007"/>
    <n v="30"/>
    <x v="13"/>
    <x v="0"/>
  </r>
  <r>
    <d v="2017-10-05T00:00:00"/>
    <s v="CHQ"/>
    <s v="'30-95-41"/>
    <n v="20505460"/>
    <n v="390"/>
    <n v="60"/>
    <m/>
    <n v="8380.7000000000007"/>
    <n v="-60"/>
    <x v="9"/>
    <x v="0"/>
  </r>
  <r>
    <d v="2017-10-06T00:00:00"/>
    <s v="FPI"/>
    <s v="'30-95-41"/>
    <n v="20505460"/>
    <s v="MARTIN CT ALICE MARTIN 075739204241600101 404759     10 06OCT17 14:24"/>
    <m/>
    <n v="6"/>
    <n v="8386.7000000000007"/>
    <n v="6"/>
    <x v="7"/>
    <x v="0"/>
  </r>
  <r>
    <d v="2017-10-09T00:00:00"/>
    <s v="CHQ"/>
    <s v="'30-95-41"/>
    <n v="20505460"/>
    <n v="393"/>
    <n v="60"/>
    <m/>
    <n v="8326.7000000000007"/>
    <n v="-60"/>
    <x v="9"/>
    <x v="0"/>
  </r>
  <r>
    <d v="2017-10-11T00:00:00"/>
    <s v="CHQ"/>
    <s v="'30-95-41"/>
    <n v="20505460"/>
    <n v="365"/>
    <n v="24.6"/>
    <m/>
    <n v="8302.1"/>
    <n v="-24.6"/>
    <x v="6"/>
    <x v="0"/>
  </r>
  <r>
    <d v="2017-10-11T00:00:00"/>
    <s v="CHQ"/>
    <s v="'30-95-41"/>
    <n v="20505460"/>
    <n v="389"/>
    <n v="40"/>
    <m/>
    <n v="8262.1"/>
    <n v="-40"/>
    <x v="9"/>
    <x v="0"/>
  </r>
  <r>
    <d v="2017-10-12T00:00:00"/>
    <s v="CHQ"/>
    <s v="'30-95-41"/>
    <n v="20505460"/>
    <n v="392"/>
    <n v="60"/>
    <m/>
    <n v="8142.1"/>
    <n v="-60"/>
    <x v="9"/>
    <x v="0"/>
  </r>
  <r>
    <d v="2017-10-12T00:00:00"/>
    <s v="CHQ"/>
    <s v="'30-95-41"/>
    <n v="20505460"/>
    <n v="395"/>
    <n v="20"/>
    <m/>
    <n v="8242.1"/>
    <n v="-20"/>
    <x v="9"/>
    <x v="0"/>
  </r>
  <r>
    <d v="2017-10-12T00:00:00"/>
    <s v="CHQ"/>
    <s v="'30-95-41"/>
    <n v="20505460"/>
    <n v="396"/>
    <n v="40"/>
    <m/>
    <n v="8202.1"/>
    <n v="-40"/>
    <x v="9"/>
    <x v="0"/>
  </r>
  <r>
    <d v="2017-10-13T00:00:00"/>
    <s v="BGC"/>
    <s v="'30-95-41"/>
    <n v="20505460"/>
    <s v="BRITISH CYCLING FE ZFCMA04"/>
    <m/>
    <n v="84"/>
    <n v="8226.1"/>
    <n v="84"/>
    <x v="0"/>
    <x v="0"/>
  </r>
  <r>
    <d v="2017-10-24T00:00:00"/>
    <s v="CHQ"/>
    <s v="'30-95-41"/>
    <n v="20505460"/>
    <n v="399"/>
    <n v="30"/>
    <m/>
    <n v="8196.1"/>
    <n v="-30"/>
    <x v="13"/>
    <x v="0"/>
  </r>
  <r>
    <d v="2017-10-25T00:00:00"/>
    <s v="CHQ"/>
    <s v="'30-95-41"/>
    <n v="20505460"/>
    <n v="391"/>
    <n v="40"/>
    <m/>
    <n v="8156.1"/>
    <n v="-40"/>
    <x v="9"/>
    <x v="0"/>
  </r>
  <r>
    <d v="2017-10-31T00:00:00"/>
    <s v="CHQ"/>
    <s v="'30-95-41"/>
    <n v="20505460"/>
    <n v="400"/>
    <n v="60"/>
    <m/>
    <n v="8096.1"/>
    <n v="-60"/>
    <x v="13"/>
    <x v="0"/>
  </r>
  <r>
    <d v="2017-11-03T00:00:00"/>
    <s v="BGC"/>
    <s v="'30-95-41"/>
    <n v="20505460"/>
    <s v="BRITISH CYCLING FE ZFCMA04"/>
    <m/>
    <n v="36"/>
    <n v="8132.1"/>
    <n v="36"/>
    <x v="0"/>
    <x v="0"/>
  </r>
  <r>
    <d v="2017-11-03T00:00:00"/>
    <s v="FPI"/>
    <s v="'30-95-41"/>
    <n v="20505460"/>
    <s v="KIRBY M A &amp; M A PIERS KIRBY 49114849183016000N 600127     10 03NOV17 11:48"/>
    <m/>
    <n v="17"/>
    <n v="8149.1"/>
    <n v="17"/>
    <x v="4"/>
    <x v="0"/>
  </r>
  <r>
    <d v="2017-11-17T00:00:00"/>
    <s v="FPI"/>
    <s v="'30-95-41"/>
    <n v="20505460"/>
    <s v="CATHERINE SMITH BARNEY HOODIE 00153425632BQCTGNZ 090128     10 17NOV17 20:16"/>
    <m/>
    <n v="17"/>
    <n v="8166.1"/>
    <n v="17"/>
    <x v="4"/>
    <x v="0"/>
  </r>
  <r>
    <d v="2017-11-21T00:00:00"/>
    <s v="FPI"/>
    <s v="'30-95-41"/>
    <n v="20505460"/>
    <s v="ANDREW THORNBER TOBY THORNBER 00151075632BBFLKCZ 090126     10 21NOV17 20:12"/>
    <m/>
    <n v="17"/>
    <n v="8215.1"/>
    <n v="17"/>
    <x v="4"/>
    <x v="0"/>
  </r>
  <r>
    <d v="2017-11-21T00:00:00"/>
    <s v="FPI"/>
    <s v="'30-95-41"/>
    <n v="20505460"/>
    <s v="HOP KILNS LIMITED HOODIE/WMOSELEY 00152242632BCKGSTF 090129     10 21NOV17 20:43"/>
    <m/>
    <n v="17"/>
    <n v="8232.1"/>
    <n v="17"/>
    <x v="4"/>
    <x v="0"/>
  </r>
  <r>
    <d v="2017-11-21T00:00:00"/>
    <s v="FPI"/>
    <s v="'30-95-41"/>
    <n v="20505460"/>
    <s v="MARTHA WORTHINGTON JONAH WORTHINGTON 00151489632BBCKZMX 090126     10 21NOV17 20:01"/>
    <m/>
    <n v="15"/>
    <n v="8198.1"/>
    <n v="15"/>
    <x v="4"/>
    <x v="0"/>
  </r>
  <r>
    <d v="2017-11-21T00:00:00"/>
    <s v="TFR"/>
    <s v="'30-95-41"/>
    <n v="20505460"/>
    <s v="S JAMES HOODY/CHARLIEJAMES"/>
    <m/>
    <n v="17"/>
    <n v="8183.1"/>
    <n v="17"/>
    <x v="4"/>
    <x v="0"/>
  </r>
  <r>
    <d v="2017-11-22T00:00:00"/>
    <s v="FPI"/>
    <s v="'30-95-41"/>
    <n v="20505460"/>
    <s v="BERRY RN BERRY 646352305412221101 404783     10 22NOV17 21:45"/>
    <m/>
    <n v="30"/>
    <n v="8336.1"/>
    <n v="30"/>
    <x v="4"/>
    <x v="0"/>
  </r>
  <r>
    <d v="2017-11-22T00:00:00"/>
    <s v="FPI"/>
    <s v="'30-95-41"/>
    <n v="20505460"/>
    <s v="MATHERS GREG MCSHOODIE FP17326O05753636 070116     10 22NOV17 13:18"/>
    <m/>
    <n v="18"/>
    <n v="8270.1"/>
    <n v="18"/>
    <x v="4"/>
    <x v="0"/>
  </r>
  <r>
    <d v="2017-11-22T00:00:00"/>
    <s v="FPI"/>
    <s v="'30-95-41"/>
    <n v="20505460"/>
    <s v="MSP ELECTRI T/AS HOODIES M PRESTON RP4659982129650300 209861     10 22NOV17 19:56"/>
    <m/>
    <n v="36"/>
    <n v="8306.1"/>
    <n v="36"/>
    <x v="4"/>
    <x v="0"/>
  </r>
  <r>
    <d v="2017-11-22T00:00:00"/>
    <s v="FPI"/>
    <s v="'30-95-41"/>
    <n v="20505460"/>
    <s v="PASSEY JO HOODIE J PASSEY 30131028862999000N 558136     10 22NOV17 13:10"/>
    <m/>
    <n v="20"/>
    <n v="8252.1"/>
    <n v="20"/>
    <x v="7"/>
    <x v="0"/>
  </r>
  <r>
    <d v="2017-11-23T00:00:00"/>
    <s v="TFR"/>
    <s v="'30-95-41"/>
    <n v="20505460"/>
    <s v="A/C 30999000533659"/>
    <m/>
    <n v="18"/>
    <n v="8369.1"/>
    <n v="18"/>
    <x v="4"/>
    <x v="0"/>
  </r>
  <r>
    <d v="2017-11-23T00:00:00"/>
    <s v="FPI"/>
    <s v="'30-95-41"/>
    <n v="20505460"/>
    <s v="BRADLEY LUCKMAN J LUCKMAN 00151489632BBCLBBZ 090127     10 23NOV17 08:03"/>
    <m/>
    <n v="15"/>
    <n v="8351.1"/>
    <n v="15"/>
    <x v="4"/>
    <x v="0"/>
  </r>
  <r>
    <d v="2017-11-27T00:00:00"/>
    <s v="FPI"/>
    <s v="'30-95-41"/>
    <n v="20505460"/>
    <s v="BUTLER SK ELLIOT ROBERTS 953631414381721101 402029     10 27NOV17 18:34"/>
    <m/>
    <n v="17"/>
    <n v="8386.1"/>
    <n v="17"/>
    <x v="4"/>
    <x v="0"/>
  </r>
  <r>
    <d v="2017-11-28T00:00:00"/>
    <s v="CHQ"/>
    <s v="'30-95-41"/>
    <n v="20505460"/>
    <n v="402"/>
    <n v="800"/>
    <m/>
    <n v="7586.1"/>
    <n v="-800"/>
    <x v="14"/>
    <x v="0"/>
  </r>
  <r>
    <d v="2017-11-30T00:00:00"/>
    <s v="CHQ"/>
    <s v="'30-95-41"/>
    <n v="20505460"/>
    <n v="398"/>
    <n v="48"/>
    <m/>
    <n v="7538.1"/>
    <n v="-48"/>
    <x v="10"/>
    <x v="0"/>
  </r>
  <r>
    <d v="2017-12-01T00:00:00"/>
    <s v="FPI"/>
    <s v="'30-95-41"/>
    <n v="20505460"/>
    <s v="RANSFORD M ACTIVITY RANSFORD 34025052692278000N 536147     30 01DEC17 04:32"/>
    <m/>
    <n v="10.3"/>
    <n v="7548.4"/>
    <n v="10.3"/>
    <x v="2"/>
    <x v="0"/>
  </r>
  <r>
    <d v="2017-12-06T00:00:00"/>
    <s v="PAY"/>
    <s v="'30-95-41"/>
    <n v="20505460"/>
    <n v="406"/>
    <n v="162.55000000000001"/>
    <m/>
    <n v="7385.85"/>
    <n v="-162.55000000000001"/>
    <x v="2"/>
    <x v="0"/>
  </r>
  <r>
    <d v="2017-12-11T00:00:00"/>
    <s v="BGC"/>
    <s v="'30-95-41"/>
    <n v="20505460"/>
    <s v="BRITISH CYCLING FE ZFCMA04"/>
    <m/>
    <n v="78"/>
    <n v="7463.85"/>
    <n v="78"/>
    <x v="0"/>
    <x v="0"/>
  </r>
  <r>
    <d v="2017-12-14T00:00:00"/>
    <s v="PAY"/>
    <s v="'30-95-41"/>
    <n v="20505460"/>
    <n v="407"/>
    <n v="160.80000000000001"/>
    <m/>
    <n v="7303.05"/>
    <n v="-160.80000000000001"/>
    <x v="2"/>
    <x v="0"/>
  </r>
  <r>
    <d v="2017-12-15T00:00:00"/>
    <s v="PAY"/>
    <s v="'30-95-41"/>
    <n v="20505460"/>
    <n v="408"/>
    <n v="50"/>
    <m/>
    <n v="7253.05"/>
    <n v="-50"/>
    <x v="8"/>
    <x v="0"/>
  </r>
  <r>
    <d v="2017-12-20T00:00:00"/>
    <s v="CHQ"/>
    <s v="'30-95-41"/>
    <n v="20505460"/>
    <n v="404"/>
    <n v="50"/>
    <m/>
    <n v="7183.05"/>
    <n v="-50"/>
    <x v="6"/>
    <x v="0"/>
  </r>
  <r>
    <d v="2017-12-20T00:00:00"/>
    <s v="CHQ"/>
    <s v="'30-95-41"/>
    <n v="20505460"/>
    <n v="405"/>
    <n v="20"/>
    <m/>
    <n v="7233.05"/>
    <n v="-20"/>
    <x v="6"/>
    <x v="0"/>
  </r>
  <r>
    <d v="2017-12-20T00:00:00"/>
    <s v="DEP"/>
    <s v="'30-95-41"/>
    <n v="20505460"/>
    <n v="500200"/>
    <m/>
    <n v="120"/>
    <n v="7303.05"/>
    <n v="50"/>
    <x v="8"/>
    <x v="0"/>
  </r>
  <r>
    <d v="2017-12-20T00:00:00"/>
    <m/>
    <m/>
    <m/>
    <m/>
    <m/>
    <m/>
    <m/>
    <n v="70"/>
    <x v="7"/>
    <x v="0"/>
  </r>
  <r>
    <d v="2017-12-21T00:00:00"/>
    <s v="CHQ"/>
    <s v="'30-95-41"/>
    <n v="20505460"/>
    <n v="403"/>
    <n v="15"/>
    <m/>
    <n v="7288.05"/>
    <n v="-15"/>
    <x v="6"/>
    <x v="0"/>
  </r>
  <r>
    <d v="2017-12-22T00:00:00"/>
    <s v="PAY"/>
    <s v="'30-95-41"/>
    <n v="20505460"/>
    <n v="410"/>
    <n v="180"/>
    <m/>
    <n v="7108.05"/>
    <n v="-180"/>
    <x v="6"/>
    <x v="0"/>
  </r>
  <r>
    <d v="2017-12-27T00:00:00"/>
    <s v="CHQ"/>
    <s v="'30-95-41"/>
    <n v="20505460"/>
    <n v="401"/>
    <n v="30"/>
    <m/>
    <n v="7078.05"/>
    <n v="-30"/>
    <x v="13"/>
    <x v="0"/>
  </r>
  <r>
    <d v="2018-01-02T00:00:00"/>
    <s v="CHQ"/>
    <s v="'30-95-41"/>
    <n v="20505460"/>
    <n v="397"/>
    <n v="40"/>
    <m/>
    <n v="7038.05"/>
    <n v="-40"/>
    <x v="9"/>
    <x v="1"/>
  </r>
  <r>
    <d v="2018-01-09T00:00:00"/>
    <s v="CHQ"/>
    <s v="'30-95-41"/>
    <n v="20505460"/>
    <n v="411"/>
    <n v="50"/>
    <m/>
    <n v="7024.05"/>
    <n v="-50"/>
    <x v="6"/>
    <x v="1"/>
  </r>
  <r>
    <d v="2018-01-09T00:00:00"/>
    <s v="BGC"/>
    <s v="'30-95-41"/>
    <n v="20505460"/>
    <s v="BRITISH CYCLING FE ZFCMA04"/>
    <m/>
    <n v="36"/>
    <n v="7074.05"/>
    <n v="36"/>
    <x v="0"/>
    <x v="1"/>
  </r>
  <r>
    <d v="2018-01-10T00:00:00"/>
    <s v="CHQ"/>
    <s v="'30-95-41"/>
    <n v="20505460"/>
    <n v="409"/>
    <n v="222.3"/>
    <m/>
    <n v="6801.75"/>
    <n v="-222.3"/>
    <x v="1"/>
    <x v="1"/>
  </r>
  <r>
    <d v="2018-01-22T00:00:00"/>
    <s v="PAY"/>
    <s v="'30-95-41"/>
    <n v="20505460"/>
    <n v="413"/>
    <n v="50"/>
    <m/>
    <n v="6751.75"/>
    <n v="-50"/>
    <x v="1"/>
    <x v="1"/>
  </r>
  <r>
    <d v="2018-01-30T00:00:00"/>
    <s v="CHQ"/>
    <s v="'30-95-41"/>
    <n v="20505460"/>
    <n v="412"/>
    <n v="72"/>
    <m/>
    <n v="6679.75"/>
    <n v="-72"/>
    <x v="2"/>
    <x v="1"/>
  </r>
  <r>
    <d v="2018-02-02T00:00:00"/>
    <s v="BGC"/>
    <s v="'30-95-41"/>
    <n v="20505460"/>
    <s v="BRITISH CYCLING FE ZFCMA04"/>
    <m/>
    <n v="66"/>
    <n v="6745.75"/>
    <n v="66"/>
    <x v="0"/>
    <x v="1"/>
  </r>
  <r>
    <d v="2018-02-12T00:00:00"/>
    <s v="BGC"/>
    <s v="'30-95-41"/>
    <n v="20505460"/>
    <s v="BRITISH CYCLING FE ZFCMA04"/>
    <m/>
    <n v="36"/>
    <n v="6781.75"/>
    <n v="36"/>
    <x v="0"/>
    <x v="1"/>
  </r>
  <r>
    <d v="2018-02-15T00:00:00"/>
    <s v="PAY"/>
    <s v="'30-95-41"/>
    <n v="20505460"/>
    <n v="414"/>
    <n v="60"/>
    <m/>
    <n v="6721.75"/>
    <n v="-60"/>
    <x v="8"/>
    <x v="1"/>
  </r>
  <r>
    <d v="2018-02-19T00:00:00"/>
    <s v="DEP"/>
    <s v="'30-95-41"/>
    <n v="20505460"/>
    <n v="500201"/>
    <m/>
    <n v="512.6"/>
    <n v="7234.35"/>
    <n v="512.6"/>
    <x v="3"/>
    <x v="1"/>
  </r>
  <r>
    <d v="2018-03-02T00:00:00"/>
    <s v="BGC"/>
    <s v="'30-95-41"/>
    <n v="20505460"/>
    <s v="BRITISH CYCLING FE ZFCMA04"/>
    <m/>
    <n v="66"/>
    <n v="7300.35"/>
    <n v="66"/>
    <x v="0"/>
    <x v="1"/>
  </r>
  <r>
    <d v="2018-03-13T00:00:00"/>
    <s v="FPI"/>
    <s v="'30-95-41"/>
    <n v="20505460"/>
    <s v="ANDREW THORNBER TOBY THORNBER 00151075632BBFSPQT 090126     10 13MAR18 10:49"/>
    <m/>
    <n v="6"/>
    <n v="7306.35"/>
    <n v="6"/>
    <x v="7"/>
    <x v="1"/>
  </r>
  <r>
    <d v="2018-03-14T00:00:00"/>
    <s v="FPI"/>
    <s v="'30-95-41"/>
    <n v="20505460"/>
    <s v="ANDREW THORNBER TOBY THORNBER 00151075632BBFSQMF 090126     10 14MAR18 09:14"/>
    <m/>
    <n v="20"/>
    <n v="7326.35"/>
    <n v="20"/>
    <x v="7"/>
    <x v="1"/>
  </r>
  <r>
    <d v="2018-03-14T00:00:00"/>
    <s v="TFR"/>
    <s v="'30-95-41"/>
    <n v="20505460"/>
    <s v="P ROBERTS ROSIEROBERTSMAR18"/>
    <m/>
    <n v="27"/>
    <n v="7353.35"/>
    <n v="27"/>
    <x v="7"/>
    <x v="1"/>
  </r>
  <r>
    <d v="2018-03-16T00:00:00"/>
    <s v="BGC"/>
    <s v="'30-95-41"/>
    <n v="20505460"/>
    <s v="BRITISH CYCLING FE ZFCMA04"/>
    <m/>
    <n v="150"/>
    <n v="7503.35"/>
    <n v="150"/>
    <x v="0"/>
    <x v="1"/>
  </r>
  <r>
    <d v="2018-03-21T00:00:00"/>
    <s v="CHQ"/>
    <s v="'30-95-41"/>
    <n v="20505460"/>
    <n v="415"/>
    <n v="11.99"/>
    <m/>
    <n v="7491.36"/>
    <n v="-11.99"/>
    <x v="2"/>
    <x v="1"/>
  </r>
  <r>
    <d v="2018-03-26T00:00:00"/>
    <s v="CHQ"/>
    <s v="'30-95-41"/>
    <n v="20505460"/>
    <n v="394"/>
    <n v="60"/>
    <m/>
    <n v="7431.36"/>
    <n v="-60"/>
    <x v="9"/>
    <x v="1"/>
  </r>
  <r>
    <d v="2018-03-26T00:00:00"/>
    <s v="CHQ"/>
    <s v="'30-95-41"/>
    <n v="20505460"/>
    <n v="416"/>
    <n v="137.99"/>
    <m/>
    <n v="7293.37"/>
    <n v="-137.99"/>
    <x v="15"/>
    <x v="1"/>
  </r>
  <r>
    <d v="2018-03-26T00:00:00"/>
    <s v="FPI"/>
    <s v="'30-95-41"/>
    <n v="20505460"/>
    <s v="ARCHER VJ&amp;B JOE ARCHER 065929748051623001 404777     10 26MAR18 15:08"/>
    <m/>
    <n v="20"/>
    <n v="7373.37"/>
    <n v="20"/>
    <x v="7"/>
    <x v="1"/>
  </r>
  <r>
    <d v="2018-03-26T00:00:00"/>
    <s v="FPI"/>
    <s v="'30-95-41"/>
    <n v="20505460"/>
    <s v="DUTTON DAVID LUCAS DUTTON FP18085O17522330 070116     10 26MAR18 08:06"/>
    <m/>
    <n v="20"/>
    <n v="7333.37"/>
    <n v="20"/>
    <x v="7"/>
    <x v="1"/>
  </r>
  <r>
    <d v="2018-03-26T00:00:00"/>
    <s v="FPI"/>
    <s v="'30-95-41"/>
    <n v="20505460"/>
    <s v="HAIGHTON RACHEL ANYA HAIGHTON FP18085O18147089 070116     10 26MAR18 21:23"/>
    <m/>
    <n v="20"/>
    <n v="7433.37"/>
    <n v="20"/>
    <x v="7"/>
    <x v="1"/>
  </r>
  <r>
    <d v="2018-03-26T00:00:00"/>
    <s v="FPI"/>
    <s v="'30-95-41"/>
    <n v="20505460"/>
    <s v="HAIGHTON RACHEL CHARLIE HAIGHTON FP18085O18146078 070116     10 26MAR18 21:22"/>
    <m/>
    <n v="20"/>
    <n v="7413.37"/>
    <n v="20"/>
    <x v="7"/>
    <x v="1"/>
  </r>
  <r>
    <d v="2018-03-26T00:00:00"/>
    <s v="FPI"/>
    <s v="'30-95-41"/>
    <n v="20505460"/>
    <s v="HARDING K SIMEON HARDING 23075532900029000N 558136     10 26MAR18 07:55"/>
    <m/>
    <n v="20"/>
    <n v="7313.37"/>
    <n v="20"/>
    <x v="7"/>
    <x v="1"/>
  </r>
  <r>
    <d v="2018-03-26T00:00:00"/>
    <s v="FPI"/>
    <s v="'30-95-41"/>
    <n v="20505460"/>
    <s v="MARTHA WORTHINGTON JONAH WORTHINGTON 00151489632BBCNPZP 090126     10 26MAR18 20:07"/>
    <m/>
    <n v="20"/>
    <n v="7393.37"/>
    <n v="20"/>
    <x v="7"/>
    <x v="1"/>
  </r>
  <r>
    <d v="2018-03-26T00:00:00"/>
    <s v="FPI"/>
    <s v="'30-95-41"/>
    <n v="20505460"/>
    <s v="WILKINS&amp;HATCHER JEMIMA HATCHER-WIL 33120856250018000N 522139     10 26MAR18 12:08"/>
    <m/>
    <n v="20"/>
    <n v="7353.37"/>
    <n v="20"/>
    <x v="7"/>
    <x v="1"/>
  </r>
  <r>
    <d v="2018-03-27T00:00:00"/>
    <s v="FPI"/>
    <s v="'30-95-41"/>
    <n v="20505460"/>
    <s v="BRADLEY LUCKMAN J LUCKMAN 00151489632BBCNQGX 090127     10 27MAR18 09:46"/>
    <m/>
    <n v="20"/>
    <n v="7453.37"/>
    <n v="20"/>
    <x v="7"/>
    <x v="1"/>
  </r>
  <r>
    <d v="2018-03-27T00:00:00"/>
    <s v="FPI"/>
    <s v="'30-95-41"/>
    <n v="20505460"/>
    <s v="LUCY EVANS F HATFIELD-EVANS 00151202632BBDPJTT 090128     10 27MAR18 19:24"/>
    <m/>
    <n v="20"/>
    <n v="7493.37"/>
    <n v="20"/>
    <x v="7"/>
    <x v="1"/>
  </r>
  <r>
    <d v="2018-03-27T00:00:00"/>
    <s v="FPI"/>
    <s v="'30-95-41"/>
    <n v="20505460"/>
    <s v="MARTIN CT ALICE MARTIN 463345115202723001 404759     10 27MAR18 20:25"/>
    <m/>
    <n v="20"/>
    <n v="7513.37"/>
    <n v="20"/>
    <x v="7"/>
    <x v="1"/>
  </r>
  <r>
    <d v="2018-03-27T00:00:00"/>
    <s v="FPI"/>
    <s v="'30-95-41"/>
    <n v="20505460"/>
    <s v="MILLER M &amp; L CIARA MILLER 413162754311723001 403109     10 27MAR18 11:34"/>
    <m/>
    <n v="20"/>
    <n v="7473.37"/>
    <n v="20"/>
    <x v="7"/>
    <x v="1"/>
  </r>
  <r>
    <d v="2018-03-28T00:00:00"/>
    <s v="FPI"/>
    <s v="'30-95-41"/>
    <n v="20505460"/>
    <s v="KIRBY M A &amp; M A PIERS KIRBY 44090111196548000N 600127     10 28MAR18 09:01"/>
    <m/>
    <n v="20"/>
    <n v="7533.37"/>
    <n v="20"/>
    <x v="7"/>
    <x v="1"/>
  </r>
  <r>
    <d v="2018-03-29T00:00:00"/>
    <s v="FPI"/>
    <s v="'30-95-41"/>
    <n v="20505460"/>
    <s v="CROZIER PJ&amp;CL ZAC CROZIER 836914758502923001 404759     10 29MAR18 20:58"/>
    <m/>
    <n v="20"/>
    <n v="7573.37"/>
    <n v="20"/>
    <x v="7"/>
    <x v="1"/>
  </r>
  <r>
    <d v="2018-03-29T00:00:00"/>
    <s v="FPI"/>
    <s v="'30-95-41"/>
    <n v="20505460"/>
    <s v="GURNSEY DAVID EDAN GURNSEY FP18088O00680122 070116     10 29MAR18 10:03"/>
    <m/>
    <n v="20"/>
    <n v="7553.37"/>
    <n v="20"/>
    <x v="7"/>
    <x v="1"/>
  </r>
  <r>
    <d v="2018-03-29T00:00:00"/>
    <s v="FPI"/>
    <s v="'30-95-41"/>
    <n v="20505460"/>
    <s v="JACKSON S+R A AND H JACKSON RP4659981953747700 203964     10 29MAR18 22:53"/>
    <m/>
    <n v="40"/>
    <n v="7613.37"/>
    <n v="40"/>
    <x v="7"/>
    <x v="1"/>
  </r>
  <r>
    <d v="2018-04-03T00:00:00"/>
    <s v="BGC"/>
    <s v="'30-95-41"/>
    <n v="20505460"/>
    <s v="BRITISH CYCLING FE ZFCMA04"/>
    <m/>
    <n v="54"/>
    <n v="7687.37"/>
    <n v="54"/>
    <x v="0"/>
    <x v="1"/>
  </r>
  <r>
    <d v="2018-04-03T00:00:00"/>
    <s v="FPI"/>
    <s v="'30-95-41"/>
    <n v="20505460"/>
    <s v="CATHERINE SMITH BARNEY SMITH 00153425632BSFTDBJ 090128     10 31MAR18 16:49"/>
    <m/>
    <n v="20"/>
    <n v="7633.37"/>
    <n v="20"/>
    <x v="7"/>
    <x v="1"/>
  </r>
  <r>
    <d v="2018-04-09T00:00:00"/>
    <s v="FPI"/>
    <s v="'30-95-41"/>
    <n v="20505460"/>
    <s v="BERRY RN BERRY 792991105302904001 404783     10 09APR18 20:35"/>
    <m/>
    <n v="40"/>
    <n v="7727.37"/>
    <n v="40"/>
    <x v="7"/>
    <x v="1"/>
  </r>
  <r>
    <d v="2018-04-09T00:00:00"/>
    <s v="FPI"/>
    <s v="'30-95-41"/>
    <n v="20505460"/>
    <s v="JAMES CHRISTOPHER CHARLIE JAMES FP18099O10132667 070116     10 09APR18 20:49"/>
    <m/>
    <n v="20"/>
    <n v="7807.37"/>
    <n v="20"/>
    <x v="7"/>
    <x v="1"/>
  </r>
  <r>
    <d v="2018-04-09T00:00:00"/>
    <s v="FPI"/>
    <s v="'30-95-41"/>
    <n v="20505460"/>
    <s v="JONES L&amp;KA REUBEN JONES JUNIO 079423833132904001 401156     10 09APR18 23:13"/>
    <m/>
    <n v="20"/>
    <n v="7867.37"/>
    <n v="20"/>
    <x v="7"/>
    <x v="1"/>
  </r>
  <r>
    <d v="2018-04-09T00:00:00"/>
    <s v="FPI"/>
    <s v="'30-95-41"/>
    <n v="20505460"/>
    <s v="NELSON T N WILLS+PTOLEMY NELS RP4659982733584800 204606     10 09APR18 20:57"/>
    <m/>
    <n v="40"/>
    <n v="7847.37"/>
    <n v="40"/>
    <x v="7"/>
    <x v="1"/>
  </r>
  <r>
    <d v="2018-04-09T00:00:00"/>
    <s v="FPI"/>
    <s v="'30-95-41"/>
    <n v="20505460"/>
    <s v="WILLIAMS K&amp;A GRACE DAISY BEN 300938634402904001 401100     10 09APR18 20:44"/>
    <m/>
    <n v="60"/>
    <n v="7787.37"/>
    <n v="60"/>
    <x v="7"/>
    <x v="1"/>
  </r>
  <r>
    <d v="2018-04-10T00:00:00"/>
    <s v="FPI"/>
    <s v="'30-95-41"/>
    <n v="20505460"/>
    <s v="ALICE BRUCE MALVERN CYCLE 00153425632BSKNBTN 090129     10 10APR18 10:48"/>
    <m/>
    <n v="40"/>
    <n v="7947.37"/>
    <n v="40"/>
    <x v="7"/>
    <x v="1"/>
  </r>
  <r>
    <d v="2018-04-10T00:00:00"/>
    <s v="FPI"/>
    <s v="'30-95-41"/>
    <n v="20505460"/>
    <s v="ALLEN T+J PETER ALLEN- JUNIO RP4679968515310200 201335     10 10APR18 22:04"/>
    <m/>
    <n v="20"/>
    <n v="8047.37"/>
    <n v="20"/>
    <x v="7"/>
    <x v="1"/>
  </r>
  <r>
    <d v="2018-04-10T00:00:00"/>
    <s v="TFR"/>
    <s v="'30-95-41"/>
    <n v="20505460"/>
    <s v="C THOMAS THOMAS HAF"/>
    <m/>
    <n v="60"/>
    <n v="8027.37"/>
    <n v="60"/>
    <x v="7"/>
    <x v="1"/>
  </r>
  <r>
    <d v="2018-04-10T00:00:00"/>
    <s v="FPI"/>
    <s v="'30-95-41"/>
    <n v="20505460"/>
    <s v="KENT MARTIN LUCAS KENT FP18100O10353079 070246     10 10APR18 07:44"/>
    <m/>
    <n v="20"/>
    <n v="7907.37"/>
    <n v="20"/>
    <x v="7"/>
    <x v="1"/>
  </r>
  <r>
    <d v="2018-04-10T00:00:00"/>
    <s v="FPI"/>
    <s v="'30-95-41"/>
    <n v="20505460"/>
    <s v="STEVENS G JOSEPH LEAVER 331945048411014001 404410     10 10APR18 11:48"/>
    <m/>
    <n v="20"/>
    <n v="7967.37"/>
    <n v="20"/>
    <x v="7"/>
    <x v="1"/>
  </r>
  <r>
    <d v="2018-04-10T00:00:00"/>
    <s v="FPI"/>
    <s v="'30-95-41"/>
    <n v="20505460"/>
    <s v="YOUNG WP HARRISON YOUNG RP4659982745746700 203964     10 10APR18 06:44"/>
    <m/>
    <n v="20"/>
    <n v="7887.37"/>
    <n v="20"/>
    <x v="7"/>
    <x v="1"/>
  </r>
  <r>
    <d v="2018-04-11T00:00:00"/>
    <s v="TFR"/>
    <s v="'30-95-41"/>
    <n v="20505460"/>
    <s v="A FOX JOSIE MURPHY JUNIO"/>
    <m/>
    <n v="20"/>
    <n v="8067.37"/>
    <n v="20"/>
    <x v="7"/>
    <x v="1"/>
  </r>
  <r>
    <d v="2018-04-11T00:00:00"/>
    <s v="FPI"/>
    <s v="'30-95-41"/>
    <n v="20505460"/>
    <s v="NIXON MJ&amp;LJ BETHIA+ELIJAHNIXON 567670403401114001 402820     10 11APR18 10:43"/>
    <m/>
    <n v="40"/>
    <n v="8107.37"/>
    <n v="40"/>
    <x v="7"/>
    <x v="1"/>
  </r>
  <r>
    <d v="2018-04-11T00:00:00"/>
    <s v="FPI"/>
    <s v="'30-95-41"/>
    <n v="20505460"/>
    <s v="ROCCA S/A DARCEY ROCCA 48225314707113000R 832845     10 11APR18 22:53"/>
    <m/>
    <n v="20"/>
    <n v="8147.37"/>
    <n v="20"/>
    <x v="7"/>
    <x v="1"/>
  </r>
  <r>
    <d v="2018-04-11T00:00:00"/>
    <s v="FPI"/>
    <s v="'30-95-41"/>
    <n v="20505460"/>
    <s v="TURNBULL TK CA OLLIE TURNBULL 62121552083537000R 162120     10 11APR18 12:15"/>
    <m/>
    <n v="20"/>
    <n v="8127.37"/>
    <n v="20"/>
    <x v="7"/>
    <x v="1"/>
  </r>
  <r>
    <d v="2018-04-12T00:00:00"/>
    <s v="TFR"/>
    <s v="'30-95-41"/>
    <n v="20505460"/>
    <s v="D REID LOCHIE REID"/>
    <m/>
    <n v="20"/>
    <n v="8187.37"/>
    <n v="20"/>
    <x v="7"/>
    <x v="1"/>
  </r>
  <r>
    <d v="2018-04-12T00:00:00"/>
    <s v="TFR"/>
    <s v="'30-95-41"/>
    <n v="20505460"/>
    <s v="D REID RAFFIE REID"/>
    <m/>
    <n v="20"/>
    <n v="8167.37"/>
    <n v="20"/>
    <x v="7"/>
    <x v="1"/>
  </r>
  <r>
    <d v="2018-04-16T00:00:00"/>
    <s v="FPI"/>
    <s v="'30-95-41"/>
    <n v="20505460"/>
    <s v="DAWKINS JW LAURIE DAWKINS 081028605431614001 404759     10 16APR18 13:45"/>
    <m/>
    <n v="20"/>
    <n v="8247.3700000000008"/>
    <n v="20"/>
    <x v="7"/>
    <x v="1"/>
  </r>
  <r>
    <d v="2018-04-16T00:00:00"/>
    <s v="FPI"/>
    <s v="'30-95-41"/>
    <n v="20505460"/>
    <s v="L CLARKE HOWIE CLARKE 400000000356690019 777212     10 15APR18 05:09"/>
    <m/>
    <n v="20"/>
    <n v="8227.3700000000008"/>
    <n v="20"/>
    <x v="7"/>
    <x v="1"/>
  </r>
  <r>
    <d v="2018-04-16T00:00:00"/>
    <s v="FPI"/>
    <s v="'30-95-41"/>
    <n v="20505460"/>
    <s v="POOLE LE ABIGAIL PROSSER 14090340206635000N 538133     10 14APR18 09:03"/>
    <m/>
    <n v="20"/>
    <n v="8207.3700000000008"/>
    <n v="20"/>
    <x v="7"/>
    <x v="1"/>
  </r>
  <r>
    <d v="2018-04-25T00:00:00"/>
    <s v="CHQ"/>
    <s v="'30-95-41"/>
    <n v="20505460"/>
    <n v="417"/>
    <n v="29.53"/>
    <m/>
    <n v="8217.84"/>
    <n v="-29.53"/>
    <x v="2"/>
    <x v="1"/>
  </r>
  <r>
    <d v="2018-04-25T00:00:00"/>
    <s v="DEP"/>
    <s v="'30-95-41"/>
    <n v="20505460"/>
    <n v="500251"/>
    <m/>
    <n v="238"/>
    <n v="8475.84"/>
    <n v="220"/>
    <x v="7"/>
    <x v="1"/>
  </r>
  <r>
    <d v="2018-04-25T00:00:00"/>
    <m/>
    <m/>
    <m/>
    <m/>
    <m/>
    <m/>
    <m/>
    <n v="18"/>
    <x v="0"/>
    <x v="1"/>
  </r>
  <r>
    <d v="2018-04-25T00:00:00"/>
    <s v="FPI"/>
    <s v="'30-95-41"/>
    <n v="20505460"/>
    <s v="O CONNELL JEA FIN TAME-COACHING RP4659983861904700 209861     10 25APR18 10:53"/>
    <m/>
    <n v="20"/>
    <n v="8237.84"/>
    <n v="20"/>
    <x v="7"/>
    <x v="1"/>
  </r>
  <r>
    <d v="2018-04-26T00:00:00"/>
    <s v="PAY"/>
    <s v="'30-95-41"/>
    <n v="20505460"/>
    <n v="419"/>
    <n v="220"/>
    <m/>
    <n v="8255.84"/>
    <n v="-220"/>
    <x v="6"/>
    <x v="1"/>
  </r>
  <r>
    <d v="2018-04-27T00:00:00"/>
    <s v="BGC"/>
    <s v="'30-95-41"/>
    <n v="20505460"/>
    <s v="BRITISH CYCLING FE ZFCMA04"/>
    <m/>
    <n v="120"/>
    <n v="8375.84"/>
    <n v="120"/>
    <x v="0"/>
    <x v="1"/>
  </r>
  <r>
    <d v="2018-05-04T00:00:00"/>
    <s v="CHQ"/>
    <s v="'30-95-41"/>
    <n v="20505460"/>
    <n v="420"/>
    <n v="49.58"/>
    <m/>
    <n v="8368.26"/>
    <n v="-49.58"/>
    <x v="6"/>
    <x v="1"/>
  </r>
  <r>
    <d v="2018-05-04T00:00:00"/>
    <s v="BGC"/>
    <s v="'30-95-41"/>
    <n v="20505460"/>
    <s v="BRITISH CYCLING FE ZFCMA04"/>
    <m/>
    <n v="42"/>
    <n v="8417.84"/>
    <n v="42"/>
    <x v="0"/>
    <x v="1"/>
  </r>
  <r>
    <d v="2018-05-08T00:00:00"/>
    <s v="CHQ"/>
    <s v="'30-95-41"/>
    <n v="20505460"/>
    <n v="418"/>
    <n v="970"/>
    <m/>
    <n v="7398.26"/>
    <n v="-970"/>
    <x v="14"/>
    <x v="1"/>
  </r>
  <r>
    <d v="2018-05-09T00:00:00"/>
    <s v="FPI"/>
    <s v="'30-95-41"/>
    <n v="20505460"/>
    <s v="MARTIN CT ALICE MARTIN 309795742111905001 404759     10 09MAY18 11:12"/>
    <m/>
    <n v="2.5"/>
    <n v="7400.76"/>
    <n v="2.5"/>
    <x v="7"/>
    <x v="1"/>
  </r>
  <r>
    <d v="2018-05-11T00:00:00"/>
    <s v="CHQ"/>
    <s v="'30-95-41"/>
    <n v="20505460"/>
    <n v="421"/>
    <n v="6"/>
    <m/>
    <n v="7394.76"/>
    <n v="-6"/>
    <x v="0"/>
    <x v="1"/>
  </r>
  <r>
    <d v="2018-05-17T00:00:00"/>
    <s v="DEP"/>
    <s v="'30-95-41"/>
    <n v="20505460"/>
    <n v="500252"/>
    <m/>
    <n v="67"/>
    <n v="7461.76"/>
    <n v="6"/>
    <x v="0"/>
    <x v="1"/>
  </r>
  <r>
    <d v="2018-05-17T00:00:00"/>
    <m/>
    <m/>
    <m/>
    <m/>
    <m/>
    <m/>
    <m/>
    <n v="12"/>
    <x v="7"/>
    <x v="1"/>
  </r>
  <r>
    <d v="2018-05-17T00:00:00"/>
    <m/>
    <m/>
    <m/>
    <m/>
    <m/>
    <m/>
    <m/>
    <n v="20"/>
    <x v="4"/>
    <x v="1"/>
  </r>
  <r>
    <d v="2018-05-17T00:00:00"/>
    <m/>
    <m/>
    <m/>
    <m/>
    <m/>
    <m/>
    <m/>
    <n v="29"/>
    <x v="2"/>
    <x v="1"/>
  </r>
  <r>
    <d v="2018-05-18T00:00:00"/>
    <s v="FPI"/>
    <s v="'30-95-41"/>
    <n v="20505460"/>
    <s v="CROZIER C L CROZIER MEMBERSHIP 339290934401815001 401710     10 18MAY18 10:44"/>
    <m/>
    <n v="24"/>
    <n v="7485.76"/>
    <n v="24"/>
    <x v="0"/>
    <x v="1"/>
  </r>
  <r>
    <d v="2018-05-23T00:00:00"/>
    <s v="CHQ"/>
    <s v="'30-95-41"/>
    <n v="20505460"/>
    <n v="424"/>
    <n v="80"/>
    <m/>
    <n v="7405.76"/>
    <n v="-80"/>
    <x v="9"/>
    <x v="1"/>
  </r>
  <r>
    <d v="2018-05-24T00:00:00"/>
    <s v="CHQ"/>
    <s v="'30-95-41"/>
    <n v="20505460"/>
    <n v="422"/>
    <n v="80"/>
    <m/>
    <n v="7325.76"/>
    <n v="-80"/>
    <x v="9"/>
    <x v="1"/>
  </r>
  <r>
    <d v="2018-05-25T00:00:00"/>
    <s v="FPI"/>
    <s v="'30-95-41"/>
    <n v="20505460"/>
    <s v="ALICE BRUCE MALVERN CYCLE 00153425632BTDFLLZ 090129     10 25MAY18 22:00"/>
    <m/>
    <n v="40"/>
    <n v="7485.76"/>
    <n v="40"/>
    <x v="7"/>
    <x v="1"/>
  </r>
  <r>
    <d v="2018-05-25T00:00:00"/>
    <s v="FPI"/>
    <s v="'30-95-41"/>
    <n v="20505460"/>
    <s v="ARCHER VJ&amp;B JOE ARCHER 112848443302525001 404777     10 25MAY18 20:33"/>
    <m/>
    <n v="20"/>
    <n v="7445.76"/>
    <n v="20"/>
    <x v="7"/>
    <x v="1"/>
  </r>
  <r>
    <d v="2018-05-25T00:00:00"/>
    <s v="FPI"/>
    <s v="'30-95-41"/>
    <n v="20505460"/>
    <s v="BRADLEY LUCKMAN J LUCKMAN 00151489632BBCPWSG 090127     10 25MAY18 18:35"/>
    <m/>
    <n v="20"/>
    <n v="7425.76"/>
    <n v="20"/>
    <x v="7"/>
    <x v="1"/>
  </r>
  <r>
    <d v="2018-05-25T00:00:00"/>
    <s v="FPI"/>
    <s v="'30-95-41"/>
    <n v="20505460"/>
    <s v="DAWKINS JW LAURIE DAWKINS 832729142461525001 404759     10 25MAY18 16:42"/>
    <m/>
    <n v="20"/>
    <n v="7345.76"/>
    <n v="20"/>
    <x v="7"/>
    <x v="1"/>
  </r>
  <r>
    <d v="2018-05-25T00:00:00"/>
    <s v="FPI"/>
    <s v="'30-95-41"/>
    <n v="20505460"/>
    <s v="WILLIAMS K&amp;A GRACE DAISY BEN 381833525461525001 401100     10 25MAY18 16:45"/>
    <m/>
    <n v="60"/>
    <n v="7405.76"/>
    <n v="60"/>
    <x v="7"/>
    <x v="1"/>
  </r>
  <r>
    <d v="2018-05-29T00:00:00"/>
    <s v="FPI"/>
    <s v="'30-95-41"/>
    <n v="20505460"/>
    <s v="DUTTON DAVID LUCAS DUTTON HOODI FP18148O07926221 070116     10 28MAY18 17:39"/>
    <m/>
    <n v="20"/>
    <n v="7565.76"/>
    <n v="20"/>
    <x v="7"/>
    <x v="1"/>
  </r>
  <r>
    <d v="2018-05-29T00:00:00"/>
    <s v="FPI"/>
    <s v="'30-95-41"/>
    <n v="20505460"/>
    <s v="JACKSON S+R AARON HANNAJACKSON RP4659986331182400 203964     10 26MAY18 10:50"/>
    <m/>
    <n v="40"/>
    <n v="7525.76"/>
    <n v="40"/>
    <x v="7"/>
    <x v="1"/>
  </r>
  <r>
    <d v="2018-05-29T00:00:00"/>
    <s v="FPI"/>
    <s v="'30-95-41"/>
    <n v="20505460"/>
    <s v="MILLER M &amp; L CIARA MILLER 737254327421725001 403109     10 27MAY18 12:47"/>
    <m/>
    <n v="20"/>
    <n v="7545.76"/>
    <n v="20"/>
    <x v="7"/>
    <x v="1"/>
  </r>
  <r>
    <d v="2018-05-29T00:00:00"/>
    <s v="FPI"/>
    <s v="'30-95-41"/>
    <n v="20505460"/>
    <s v="NELSON T N WILLS PTOLEMY NELS RP4659986529904300 204606     10 29MAY18 15:49"/>
    <m/>
    <n v="40"/>
    <n v="7605.76"/>
    <n v="40"/>
    <x v="7"/>
    <x v="1"/>
  </r>
  <r>
    <d v="2018-05-30T00:00:00"/>
    <s v="CHQ"/>
    <s v="'30-95-41"/>
    <n v="20505460"/>
    <n v="423"/>
    <n v="80"/>
    <m/>
    <n v="7525.76"/>
    <n v="-80"/>
    <x v="9"/>
    <x v="1"/>
  </r>
  <r>
    <d v="2018-05-30T00:00:00"/>
    <s v="FPI"/>
    <s v="'30-95-41"/>
    <n v="20505460"/>
    <s v="CATHERINE SMITH BARNEY SMITH 00153425632BTFQVLT 090128     10 30MAY18 17:47"/>
    <m/>
    <n v="20"/>
    <n v="7545.76"/>
    <n v="20"/>
    <x v="7"/>
    <x v="1"/>
  </r>
  <r>
    <d v="2018-05-30T00:00:00"/>
    <s v="FPI"/>
    <s v="'30-95-41"/>
    <n v="20505460"/>
    <s v="KIRBY M A &amp; M A PIERS KIRBY JUNE 27223025240894000N 600127     10 30MAY18 22:30"/>
    <m/>
    <n v="20"/>
    <n v="7565.76"/>
    <n v="20"/>
    <x v="7"/>
    <x v="1"/>
  </r>
  <r>
    <d v="2018-05-31T00:00:00"/>
    <s v="FPI"/>
    <s v="'30-95-41"/>
    <n v="20505460"/>
    <s v="BERRY RN BERRY 950091109032135001 404783     10 31MAY18 23:09"/>
    <m/>
    <n v="40"/>
    <n v="7605.76"/>
    <n v="40"/>
    <x v="7"/>
    <x v="1"/>
  </r>
  <r>
    <d v="2018-06-01T00:00:00"/>
    <s v="BGC"/>
    <s v="'30-95-41"/>
    <n v="20505460"/>
    <s v="BRITISH CYCLING FE ZFCMA04"/>
    <m/>
    <n v="24"/>
    <n v="7629.76"/>
    <n v="24"/>
    <x v="0"/>
    <x v="1"/>
  </r>
  <r>
    <d v="2018-06-04T00:00:00"/>
    <s v="TFR"/>
    <s v="'30-95-41"/>
    <n v="20505460"/>
    <s v="C THOMAS THOMAS HAF"/>
    <m/>
    <n v="60"/>
    <n v="7749.76"/>
    <n v="60"/>
    <x v="7"/>
    <x v="1"/>
  </r>
  <r>
    <d v="2018-06-04T00:00:00"/>
    <s v="FPI"/>
    <s v="'30-95-41"/>
    <n v="20505460"/>
    <s v="CROZIER PJ&amp;CL ZAC CROZIER 324077241461406001 404759     10 04JUN18 16:41"/>
    <m/>
    <n v="20"/>
    <n v="7689.76"/>
    <n v="20"/>
    <x v="7"/>
    <x v="1"/>
  </r>
  <r>
    <d v="2018-06-04T00:00:00"/>
    <s v="FPI"/>
    <s v="'30-95-41"/>
    <n v="20505460"/>
    <s v="JONES L&amp;KA REUBEN JONES JUNIO 194327610332406001 401156     10 04JUN18 23:30"/>
    <m/>
    <n v="20"/>
    <n v="7769.76"/>
    <n v="20"/>
    <x v="7"/>
    <x v="1"/>
  </r>
  <r>
    <d v="2018-06-04T00:00:00"/>
    <s v="FPI"/>
    <s v="'30-95-41"/>
    <n v="20505460"/>
    <s v="MARTIN CT ALICE MARTIN 302695541090206001 404759     10 02JUN18 09:01"/>
    <m/>
    <n v="20"/>
    <n v="7649.76"/>
    <n v="20"/>
    <x v="7"/>
    <x v="1"/>
  </r>
  <r>
    <d v="2018-06-04T00:00:00"/>
    <s v="FPI"/>
    <s v="'30-95-41"/>
    <n v="20505460"/>
    <s v="WILKINS&amp;HATCHER JEMIMA HATCHER-WIL 36045638861247000N 522139     10 04JUN18 04:56"/>
    <m/>
    <n v="20"/>
    <n v="7669.76"/>
    <n v="20"/>
    <x v="7"/>
    <x v="1"/>
  </r>
  <r>
    <d v="2018-06-05T00:00:00"/>
    <s v="FPI"/>
    <s v="'30-95-41"/>
    <n v="20505460"/>
    <s v="ALLEN T+J PETER ALLEN- JUNIO RP4679963237720500 201335     10 05JUN18 22:32"/>
    <m/>
    <n v="20"/>
    <n v="7929.76"/>
    <n v="20"/>
    <x v="7"/>
    <x v="1"/>
  </r>
  <r>
    <d v="2018-06-05T00:00:00"/>
    <s v="FPI"/>
    <s v="'30-95-41"/>
    <n v="20505460"/>
    <s v="HARDING K SIM HARDING 62152527362247000N 558136     10 05JUN18 15:25"/>
    <m/>
    <n v="20"/>
    <n v="7909.76"/>
    <n v="20"/>
    <x v="7"/>
    <x v="1"/>
  </r>
  <r>
    <d v="2018-06-05T00:00:00"/>
    <s v="FPI"/>
    <s v="'30-95-41"/>
    <n v="20505460"/>
    <s v="JAMES CHRISTOPHER CHARLIE JAMES FP18156O15562269 070116     10 05JUN18 07:22"/>
    <m/>
    <n v="20"/>
    <n v="7809.76"/>
    <n v="20"/>
    <x v="7"/>
    <x v="1"/>
  </r>
  <r>
    <d v="2018-06-05T00:00:00"/>
    <s v="FPI"/>
    <s v="'30-95-41"/>
    <n v="20505460"/>
    <s v="KENT MARTIN LUCAS KENT FP18156O15632796 070246     10 05JUN18 09:07"/>
    <m/>
    <n v="20"/>
    <n v="7869.76"/>
    <n v="20"/>
    <x v="7"/>
    <x v="1"/>
  </r>
  <r>
    <d v="2018-06-05T00:00:00"/>
    <s v="TFR"/>
    <s v="'30-95-41"/>
    <n v="20505460"/>
    <s v="P ROBERTS ROSIEROBERTSJUN18"/>
    <m/>
    <n v="20"/>
    <n v="7829.76"/>
    <n v="20"/>
    <x v="7"/>
    <x v="1"/>
  </r>
  <r>
    <d v="2018-06-05T00:00:00"/>
    <s v="FPI"/>
    <s v="'30-95-41"/>
    <n v="20505460"/>
    <s v="POOLE LE ABIGAIL PROSSER 02053938146087000N 538133     10 05JUN18 05:39"/>
    <m/>
    <n v="20"/>
    <n v="7789.76"/>
    <n v="20"/>
    <x v="7"/>
    <x v="1"/>
  </r>
  <r>
    <d v="2018-06-05T00:00:00"/>
    <s v="TFR"/>
    <s v="'30-95-41"/>
    <n v="20505460"/>
    <s v="R ALLEN EVA BAILEY-ALLEN"/>
    <m/>
    <n v="20"/>
    <n v="7849.76"/>
    <n v="20"/>
    <x v="7"/>
    <x v="1"/>
  </r>
  <r>
    <d v="2018-06-05T00:00:00"/>
    <s v="FPI"/>
    <s v="'30-95-41"/>
    <n v="20505460"/>
    <s v="YOUNG WP HARRISON YOUNG RP4659987133826500 203964     10 05JUN18 12:50"/>
    <m/>
    <n v="20"/>
    <n v="7889.76"/>
    <n v="20"/>
    <x v="7"/>
    <x v="1"/>
  </r>
  <r>
    <d v="2018-06-06T00:00:00"/>
    <s v="FPI"/>
    <s v="'30-95-41"/>
    <n v="20505460"/>
    <s v="HAIGHTON RACHEL ANYA HAIGHTON FP18157O16821618 070116     10 06JUN18 18:23"/>
    <m/>
    <n v="20"/>
    <n v="7969.76"/>
    <n v="20"/>
    <x v="7"/>
    <x v="1"/>
  </r>
  <r>
    <d v="2018-06-06T00:00:00"/>
    <s v="FPI"/>
    <s v="'30-95-41"/>
    <n v="20505460"/>
    <s v="HAIGHTON RACHEL CHARLIE HAIGHTON FP18157O16821012 070116     10 06JUN18 18:22"/>
    <m/>
    <n v="20"/>
    <n v="7949.76"/>
    <n v="20"/>
    <x v="7"/>
    <x v="1"/>
  </r>
  <r>
    <d v="2018-06-06T00:00:00"/>
    <s v="FPI"/>
    <s v="'30-95-41"/>
    <n v="20505460"/>
    <s v="HAIGHTON RACHEL ZOE HAIGHTON FP18157O16822131 070116     10 06JUN18 18:23"/>
    <m/>
    <n v="20"/>
    <n v="7989.76"/>
    <n v="20"/>
    <x v="7"/>
    <x v="1"/>
  </r>
  <r>
    <d v="2018-06-07T00:00:00"/>
    <s v="CHQ"/>
    <s v="'30-95-41"/>
    <n v="20505460"/>
    <n v="431"/>
    <n v="60"/>
    <m/>
    <n v="7929.76"/>
    <n v="-60"/>
    <x v="10"/>
    <x v="1"/>
  </r>
  <r>
    <d v="2018-06-07T00:00:00"/>
    <s v="FPI"/>
    <s v="'30-95-41"/>
    <n v="20505460"/>
    <s v="ANDREW THORNBER TOBY THORNBER 00151075632BBFYPQG 090126     10 07JUN18 18:59"/>
    <m/>
    <n v="20"/>
    <n v="8029.76"/>
    <n v="20"/>
    <x v="7"/>
    <x v="1"/>
  </r>
  <r>
    <d v="2018-06-07T00:00:00"/>
    <s v="FPI"/>
    <s v="'30-95-41"/>
    <n v="20505460"/>
    <s v="DAVIES RH &amp; RC RE TOM AND ARTHUR 09114531326607000N 535041     10 07JUN18 11:45"/>
    <m/>
    <n v="40"/>
    <n v="8009.76"/>
    <n v="40"/>
    <x v="7"/>
    <x v="1"/>
  </r>
  <r>
    <d v="2018-06-07T00:00:00"/>
    <s v="FPI"/>
    <s v="'30-95-41"/>
    <n v="20505460"/>
    <s v="GURNSEY DAVID EDAN GURNSEY FP18158O17245132 070116     10 07JUN18 10:03"/>
    <m/>
    <n v="20"/>
    <n v="7949.76"/>
    <n v="20"/>
    <x v="7"/>
    <x v="1"/>
  </r>
  <r>
    <d v="2018-06-07T00:00:00"/>
    <s v="FPI"/>
    <s v="'30-95-41"/>
    <n v="20505460"/>
    <s v="LUCY EVANS F HATFIELD-EVANS 00151202632BBDSJMQ 090128     10 07JUN18 11:36"/>
    <m/>
    <n v="20"/>
    <n v="7969.76"/>
    <n v="20"/>
    <x v="7"/>
    <x v="1"/>
  </r>
  <r>
    <d v="2018-06-07T00:00:00"/>
    <s v="FPI"/>
    <s v="'30-95-41"/>
    <n v="20505460"/>
    <s v="MARTHA WORTHINGTON JONAH WORTHINGTON 00151489632BBCQFQX 090126     10 07JUN18 23:23"/>
    <m/>
    <n v="20"/>
    <n v="8049.76"/>
    <n v="20"/>
    <x v="7"/>
    <x v="1"/>
  </r>
  <r>
    <d v="2018-06-11T00:00:00"/>
    <s v="FPI"/>
    <s v="'30-95-41"/>
    <n v="20505460"/>
    <s v="DEWHURST C V TOM DAVI AVO 245420610021116001 404717     10 11JUN18 12:00"/>
    <m/>
    <n v="60"/>
    <n v="8149.76"/>
    <n v="60"/>
    <x v="7"/>
    <x v="1"/>
  </r>
  <r>
    <d v="2018-06-11T00:00:00"/>
    <s v="FPI"/>
    <s v="'30-95-41"/>
    <n v="20505460"/>
    <s v="O CONNELL JEA FIN + AVA TAME-MCS RP4659987562315700 209861     10 11JUN18 09:22"/>
    <m/>
    <n v="40"/>
    <n v="8089.76"/>
    <n v="40"/>
    <x v="7"/>
    <x v="1"/>
  </r>
  <r>
    <d v="2018-06-12T00:00:00"/>
    <s v="FPI"/>
    <s v="'30-95-41"/>
    <n v="20505460"/>
    <s v="ROCCA S/A DARCEY ROCCA 57231324748571000R 832845     10 12JUN18 23:13"/>
    <m/>
    <n v="20"/>
    <n v="8169.76"/>
    <n v="20"/>
    <x v="7"/>
    <x v="1"/>
  </r>
  <r>
    <d v="2018-06-13T00:00:00"/>
    <s v="FPI"/>
    <s v="'30-95-41"/>
    <n v="20505460"/>
    <s v="BUTLER SK LOCKELLIOT ROBERTS 503181517071316001 402029     10 13JUN18 17:07"/>
    <m/>
    <n v="40"/>
    <n v="8269.76"/>
    <n v="40"/>
    <x v="7"/>
    <x v="1"/>
  </r>
  <r>
    <d v="2018-06-13T00:00:00"/>
    <s v="FPI"/>
    <s v="'30-95-41"/>
    <n v="20505460"/>
    <s v="JOSEPHINE LEWIS BARNEY PALMER 00151612632BBDBMWH 090126     10 13JUN18 09:08"/>
    <m/>
    <n v="20"/>
    <n v="8189.76"/>
    <n v="20"/>
    <x v="7"/>
    <x v="1"/>
  </r>
  <r>
    <d v="2018-06-13T00:00:00"/>
    <s v="FPI"/>
    <s v="'30-95-41"/>
    <n v="20505460"/>
    <s v="MARTHA WORTHINGTON JONAH WORTHINGTON 00151489632BBCQHVB 090126     10 13JUN18 23:27"/>
    <m/>
    <n v="5"/>
    <n v="8294.76"/>
    <n v="5"/>
    <x v="7"/>
    <x v="1"/>
  </r>
  <r>
    <d v="2018-06-13T00:00:00"/>
    <s v="FPI"/>
    <s v="'30-95-41"/>
    <n v="20505460"/>
    <s v="NIXON MJ&amp;LJ BETHIA/ELIJAHNIXON 980887525461316001 402820     10 13JUN18 16:45"/>
    <m/>
    <n v="40"/>
    <n v="8229.76"/>
    <n v="40"/>
    <x v="7"/>
    <x v="1"/>
  </r>
  <r>
    <d v="2018-06-13T00:00:00"/>
    <s v="FPI"/>
    <s v="'30-95-41"/>
    <n v="20505460"/>
    <s v="STEVENS G JOSEPH LEAVER 149308146032316001 404410     10 13JUN18 23:06"/>
    <m/>
    <n v="20"/>
    <n v="8289.76"/>
    <n v="20"/>
    <x v="7"/>
    <x v="1"/>
  </r>
  <r>
    <d v="2018-06-15T00:00:00"/>
    <s v="CHQ"/>
    <s v="'30-95-41"/>
    <n v="20505460"/>
    <n v="429"/>
    <n v="20"/>
    <m/>
    <n v="8274.76"/>
    <n v="-20"/>
    <x v="9"/>
    <x v="1"/>
  </r>
  <r>
    <d v="2018-06-15T00:00:00"/>
    <s v="DEP"/>
    <s v="'30-95-41"/>
    <n v="20505460"/>
    <n v="500253"/>
    <m/>
    <n v="60"/>
    <n v="8334.76"/>
    <n v="60"/>
    <x v="7"/>
    <x v="1"/>
  </r>
  <r>
    <d v="2018-06-18T00:00:00"/>
    <s v="CHQ"/>
    <s v="'30-95-41"/>
    <n v="20505460"/>
    <n v="427"/>
    <n v="60"/>
    <m/>
    <n v="8274.76"/>
    <n v="-60"/>
    <x v="9"/>
    <x v="1"/>
  </r>
  <r>
    <d v="2018-06-18T00:00:00"/>
    <s v="FPI"/>
    <s v="'30-95-41"/>
    <n v="20505460"/>
    <s v="LISA CLARKE HOWIE CLARKE 180618163349064183 777212     10 18JUN18 16:33"/>
    <m/>
    <n v="20"/>
    <n v="8294.76"/>
    <n v="20"/>
    <x v="7"/>
    <x v="1"/>
  </r>
  <r>
    <d v="2018-06-19T00:00:00"/>
    <s v="CHQ"/>
    <s v="'30-95-41"/>
    <n v="20505460"/>
    <n v="432"/>
    <n v="120"/>
    <m/>
    <n v="8174.76"/>
    <n v="-120"/>
    <x v="1"/>
    <x v="1"/>
  </r>
  <r>
    <d v="2018-06-29T00:00:00"/>
    <s v="DEP"/>
    <s v="'30-95-41"/>
    <n v="20505460"/>
    <n v="500254"/>
    <m/>
    <n v="20"/>
    <n v="8194.76"/>
    <n v="20"/>
    <x v="7"/>
    <x v="1"/>
  </r>
  <r>
    <d v="2018-07-03T00:00:00"/>
    <s v="CHQ"/>
    <s v="'30-95-41"/>
    <n v="20505460"/>
    <n v="428"/>
    <n v="20"/>
    <m/>
    <n v="8174.76"/>
    <n v="-20"/>
    <x v="9"/>
    <x v="1"/>
  </r>
  <r>
    <d v="2018-07-11T00:00:00"/>
    <s v="PAY"/>
    <s v="'30-95-41"/>
    <n v="20505460"/>
    <n v="433"/>
    <n v="150"/>
    <m/>
    <n v="8024.76"/>
    <n v="-150"/>
    <x v="10"/>
    <x v="1"/>
  </r>
  <r>
    <d v="2018-07-12T00:00:00"/>
    <s v="DEP"/>
    <s v="'30-95-41"/>
    <n v="20505460"/>
    <n v="500255"/>
    <m/>
    <n v="60"/>
    <n v="8084.76"/>
    <n v="60"/>
    <x v="7"/>
    <x v="1"/>
  </r>
  <r>
    <d v="2018-07-13T00:00:00"/>
    <s v="CHQ"/>
    <s v="'30-95-41"/>
    <n v="20505460"/>
    <n v="426"/>
    <n v="20"/>
    <m/>
    <n v="8064.76"/>
    <n v="-20"/>
    <x v="9"/>
    <x v="1"/>
  </r>
  <r>
    <d v="2018-07-17T00:00:00"/>
    <s v="CHQ"/>
    <s v="'30-95-41"/>
    <n v="20505460"/>
    <n v="434"/>
    <n v="8.6"/>
    <m/>
    <n v="8056.16"/>
    <n v="-8.6"/>
    <x v="2"/>
    <x v="1"/>
  </r>
  <r>
    <d v="2018-07-18T00:00:00"/>
    <s v="FPI"/>
    <s v="'30-95-41"/>
    <n v="20505460"/>
    <s v="BELDON SM&amp;GHM ISAAC BELDON COACH 014978243511817001 404759     10 18JUL18 11:53"/>
    <m/>
    <n v="16"/>
    <n v="8072.16"/>
    <n v="16"/>
    <x v="7"/>
    <x v="1"/>
  </r>
  <r>
    <d v="2018-07-19T00:00:00"/>
    <s v="CHQ"/>
    <s v="'30-95-41"/>
    <n v="20505460"/>
    <n v="430"/>
    <n v="20"/>
    <m/>
    <n v="8052.16"/>
    <n v="-20"/>
    <x v="9"/>
    <x v="1"/>
  </r>
  <r>
    <d v="2018-07-26T00:00:00"/>
    <s v="CHQ"/>
    <s v="'30-95-41"/>
    <n v="20505460"/>
    <n v="435"/>
    <n v="48"/>
    <m/>
    <n v="8004.16"/>
    <n v="-48"/>
    <x v="10"/>
    <x v="1"/>
  </r>
  <r>
    <d v="2018-08-01T00:00:00"/>
    <s v="BGC"/>
    <s v="'30-95-41"/>
    <n v="20505460"/>
    <s v="BCF ZFCMA04"/>
    <m/>
    <n v="42"/>
    <n v="8046.16"/>
    <n v="42"/>
    <x v="0"/>
    <x v="1"/>
  </r>
  <r>
    <d v="2018-08-06T00:00:00"/>
    <s v="PAY"/>
    <s v="'30-95-41"/>
    <n v="20505460"/>
    <n v="437"/>
    <n v="130"/>
    <m/>
    <n v="7916.16"/>
    <n v="-130"/>
    <x v="10"/>
    <x v="1"/>
  </r>
  <r>
    <d v="2018-08-13T00:00:00"/>
    <s v="CHQ"/>
    <s v="'30-95-41"/>
    <n v="20505460"/>
    <n v="439"/>
    <n v="80"/>
    <m/>
    <n v="7836.16"/>
    <n v="-80"/>
    <x v="9"/>
    <x v="1"/>
  </r>
  <r>
    <d v="2018-08-14T00:00:00"/>
    <s v="DEP"/>
    <s v="'30-95-41"/>
    <n v="20505460"/>
    <n v="500256"/>
    <m/>
    <n v="20"/>
    <n v="7856.16"/>
    <n v="20"/>
    <x v="4"/>
    <x v="1"/>
  </r>
  <r>
    <d v="2018-08-15T00:00:00"/>
    <s v="CHQ"/>
    <s v="'30-95-41"/>
    <n v="20505460"/>
    <n v="438"/>
    <n v="80"/>
    <m/>
    <n v="7776.16"/>
    <n v="-80"/>
    <x v="9"/>
    <x v="1"/>
  </r>
  <r>
    <d v="2018-08-16T00:00:00"/>
    <s v="CHQ"/>
    <s v="'30-95-41"/>
    <n v="20505460"/>
    <n v="425"/>
    <n v="20"/>
    <m/>
    <n v="7756.16"/>
    <n v="-20"/>
    <x v="9"/>
    <x v="1"/>
  </r>
  <r>
    <d v="2018-08-17T00:00:00"/>
    <s v="CHQ"/>
    <s v="'30-95-41"/>
    <n v="20505460"/>
    <n v="447"/>
    <n v="40"/>
    <m/>
    <n v="7716.16"/>
    <n v="-40"/>
    <x v="9"/>
    <x v="1"/>
  </r>
  <r>
    <d v="2018-08-20T00:00:00"/>
    <s v="CHQ"/>
    <s v="'30-95-41"/>
    <n v="20505460"/>
    <n v="443"/>
    <n v="20"/>
    <m/>
    <n v="7696.16"/>
    <n v="-20"/>
    <x v="9"/>
    <x v="1"/>
  </r>
  <r>
    <d v="2018-08-20T00:00:00"/>
    <s v="CHQ"/>
    <s v="'30-95-41"/>
    <n v="20505460"/>
    <n v="444"/>
    <n v="40"/>
    <m/>
    <n v="7656.16"/>
    <n v="-40"/>
    <x v="9"/>
    <x v="1"/>
  </r>
  <r>
    <d v="2018-08-21T00:00:00"/>
    <s v="CHQ"/>
    <s v="'30-95-41"/>
    <n v="20505460"/>
    <n v="445"/>
    <n v="60"/>
    <m/>
    <n v="7596.16"/>
    <n v="-60"/>
    <x v="9"/>
    <x v="1"/>
  </r>
  <r>
    <d v="2018-08-22T00:00:00"/>
    <s v="CHQ"/>
    <s v="'30-95-41"/>
    <n v="20505460"/>
    <n v="440"/>
    <n v="20"/>
    <m/>
    <n v="7576.16"/>
    <n v="-20"/>
    <x v="9"/>
    <x v="1"/>
  </r>
  <r>
    <d v="2018-08-22T00:00:00"/>
    <s v="CHQ"/>
    <s v="'30-95-41"/>
    <n v="20505460"/>
    <n v="441"/>
    <n v="40"/>
    <m/>
    <n v="7536.16"/>
    <n v="-40"/>
    <x v="9"/>
    <x v="1"/>
  </r>
  <r>
    <d v="2018-08-22T00:00:00"/>
    <s v="FPI"/>
    <s v="'30-95-41"/>
    <n v="20505460"/>
    <s v="DAWKINS JW LAURIE DAWKINS 868994146422228001 404759     10 22AUG18 22:46"/>
    <m/>
    <n v="16"/>
    <n v="7584.16"/>
    <n v="16"/>
    <x v="7"/>
    <x v="1"/>
  </r>
  <r>
    <d v="2018-08-22T00:00:00"/>
    <s v="FPI"/>
    <s v="'30-95-41"/>
    <n v="20505460"/>
    <s v="LUCY EVANS F HATFIELD-EVANS 00151202632BBDWKNT 090128     10 22AUG18 22:54"/>
    <m/>
    <n v="16"/>
    <n v="7600.16"/>
    <n v="16"/>
    <x v="7"/>
    <x v="1"/>
  </r>
  <r>
    <d v="2018-08-22T00:00:00"/>
    <s v="FPI"/>
    <s v="'30-95-41"/>
    <n v="20505460"/>
    <s v="MARTHA WORTHINGTON JONAH WORTHINGTON 00151489632BBCRTJK 090126     10 22AUG18 22:29"/>
    <m/>
    <n v="16"/>
    <n v="7552.16"/>
    <n v="16"/>
    <x v="7"/>
    <x v="1"/>
  </r>
  <r>
    <d v="2018-08-22T00:00:00"/>
    <s v="FPI"/>
    <s v="'30-95-41"/>
    <n v="20505460"/>
    <s v="P ROBERTS ROSIEROBERTSSEP18 400000000386402694 309541     10 22AUG18 22:31"/>
    <m/>
    <n v="16"/>
    <n v="7568.16"/>
    <n v="16"/>
    <x v="7"/>
    <x v="1"/>
  </r>
  <r>
    <d v="2018-08-23T00:00:00"/>
    <s v="FPI"/>
    <s v="'30-95-41"/>
    <n v="20505460"/>
    <s v="ARCHER VJ&amp;B JOE ARCHER 098040910071328001 404777     10 23AUG18 17:00"/>
    <m/>
    <n v="16"/>
    <n v="7696.16"/>
    <n v="16"/>
    <x v="7"/>
    <x v="1"/>
  </r>
  <r>
    <d v="2018-08-23T00:00:00"/>
    <s v="FPI"/>
    <s v="'30-95-41"/>
    <n v="20505460"/>
    <s v="BELDON SM&amp;GHM ISAAC BELDON COACH 520389455490328001 404759     10 23AUG18 09:45"/>
    <m/>
    <n v="16"/>
    <n v="7648.16"/>
    <n v="16"/>
    <x v="7"/>
    <x v="1"/>
  </r>
  <r>
    <d v="2018-08-23T00:00:00"/>
    <s v="FPI"/>
    <s v="'30-95-41"/>
    <n v="20505460"/>
    <s v="DUTTON DAVID LUCAS DUTTON FP18235O19859859 070116     10 23AUG18 17:44"/>
    <m/>
    <n v="16"/>
    <n v="7712.16"/>
    <n v="16"/>
    <x v="7"/>
    <x v="1"/>
  </r>
  <r>
    <d v="2018-08-23T00:00:00"/>
    <s v="FPI"/>
    <s v="'30-95-41"/>
    <n v="20505460"/>
    <s v="HARDING K SIM HARDING 24095120095169000N 558136     10 23AUG18 09:51"/>
    <m/>
    <n v="16"/>
    <n v="7664.16"/>
    <n v="16"/>
    <x v="7"/>
    <x v="1"/>
  </r>
  <r>
    <d v="2018-08-23T00:00:00"/>
    <s v="FPI"/>
    <s v="'30-95-41"/>
    <n v="20505460"/>
    <s v="JAMES CHRISTOPHER CHARLIE JAMES FP18235O19943093 070116     10 23AUG18 19:44"/>
    <m/>
    <n v="16"/>
    <n v="7728.16"/>
    <n v="16"/>
    <x v="7"/>
    <x v="1"/>
  </r>
  <r>
    <d v="2018-08-23T00:00:00"/>
    <s v="FPI"/>
    <s v="'30-95-41"/>
    <n v="20505460"/>
    <s v="KENT MARTIN LUCAS KENT FP18235O19949935 070246     10 23AUG18 19:54"/>
    <m/>
    <n v="16"/>
    <n v="7744.16"/>
    <n v="16"/>
    <x v="7"/>
    <x v="1"/>
  </r>
  <r>
    <d v="2018-08-23T00:00:00"/>
    <s v="FPI"/>
    <s v="'30-95-41"/>
    <n v="20505460"/>
    <s v="KIRBY M A &amp; M A PIERS KIRBY 62081123099986000N 600127     10 23AUG18 08:11"/>
    <m/>
    <n v="16"/>
    <n v="7632.16"/>
    <n v="16"/>
    <x v="7"/>
    <x v="1"/>
  </r>
  <r>
    <d v="2018-08-23T00:00:00"/>
    <s v="FPI"/>
    <s v="'30-95-41"/>
    <n v="20505460"/>
    <s v="MILLER M &amp; L CIARA MILLER 138724941001328001 403109     10 23AUG18 10:01"/>
    <m/>
    <n v="16"/>
    <n v="7680.16"/>
    <n v="16"/>
    <x v="7"/>
    <x v="1"/>
  </r>
  <r>
    <d v="2018-08-23T00:00:00"/>
    <s v="FPI"/>
    <s v="'30-95-41"/>
    <n v="20505460"/>
    <s v="POOLE LE ABIGAIL PROSSER 18053119370516000N 538133     10 23AUG18 05:31"/>
    <m/>
    <n v="16"/>
    <n v="7616.16"/>
    <n v="16"/>
    <x v="7"/>
    <x v="1"/>
  </r>
  <r>
    <d v="2018-08-23T00:00:00"/>
    <s v="FPI"/>
    <s v="'30-95-41"/>
    <n v="20505460"/>
    <s v="ROCCA S/A DARCEY ROCCA 14203644772227000R 832845     10 23AUG18 20:36"/>
    <m/>
    <n v="16"/>
    <n v="7760.16"/>
    <n v="16"/>
    <x v="7"/>
    <x v="1"/>
  </r>
  <r>
    <d v="2018-08-24T00:00:00"/>
    <s v="FPI"/>
    <s v="'30-95-41"/>
    <n v="20505460"/>
    <s v="CATHERINE SMITH BARNEY SMITH 00153425632BVQYGWK 090128     10 24AUG18 16:26"/>
    <m/>
    <n v="16"/>
    <n v="7792.16"/>
    <n v="16"/>
    <x v="7"/>
    <x v="1"/>
  </r>
  <r>
    <d v="2018-08-24T00:00:00"/>
    <s v="FPI"/>
    <s v="'30-95-41"/>
    <n v="20505460"/>
    <s v="HAIGHTON RACHEL ANYA HAIGHTON FP18236O01301917 070116     10 24AUG18 20:04"/>
    <m/>
    <n v="16"/>
    <n v="7840.16"/>
    <n v="16"/>
    <x v="7"/>
    <x v="1"/>
  </r>
  <r>
    <d v="2018-08-24T00:00:00"/>
    <s v="FPI"/>
    <s v="'30-95-41"/>
    <n v="20505460"/>
    <s v="HAIGHTON RACHEL CHARLIE HAIGHTON FP18236O01301309 070116     10 24AUG18 20:04"/>
    <m/>
    <n v="16"/>
    <n v="7824.16"/>
    <n v="16"/>
    <x v="7"/>
    <x v="1"/>
  </r>
  <r>
    <d v="2018-08-24T00:00:00"/>
    <s v="FPI"/>
    <s v="'30-95-41"/>
    <n v="20505460"/>
    <s v="HAIGHTON RACHEL ZOE HAIGHTON FP18236O01302682 070116     10 24AUG18 20:05"/>
    <m/>
    <n v="16"/>
    <n v="7856.16"/>
    <n v="16"/>
    <x v="7"/>
    <x v="1"/>
  </r>
  <r>
    <d v="2018-08-24T00:00:00"/>
    <s v="FPI"/>
    <s v="'30-95-41"/>
    <n v="20505460"/>
    <s v="MARTIN CT ALICE MARTIN 171337432371428001 404759     10 24AUG18 17:32"/>
    <m/>
    <n v="16"/>
    <n v="7808.16"/>
    <n v="16"/>
    <x v="7"/>
    <x v="1"/>
  </r>
  <r>
    <d v="2018-08-24T00:00:00"/>
    <s v="FPI"/>
    <s v="'30-95-41"/>
    <n v="20505460"/>
    <s v="TURNBULL K &amp; T OLLIE TURNBULL 30092311460513000N 558136     10 24AUG18 09:23"/>
    <m/>
    <n v="16"/>
    <n v="7776.16"/>
    <n v="16"/>
    <x v="7"/>
    <x v="1"/>
  </r>
  <r>
    <d v="2018-08-28T00:00:00"/>
    <s v="FPI"/>
    <s v="'30-95-41"/>
    <n v="20505460"/>
    <s v="BRADLEY LUCKMAN J LUCKMAN 00151489632BBCRVKV 090127     10 25AUG18 13:53"/>
    <m/>
    <n v="16"/>
    <n v="7872.16"/>
    <n v="16"/>
    <x v="7"/>
    <x v="1"/>
  </r>
  <r>
    <d v="2018-08-28T00:00:00"/>
    <s v="FPI"/>
    <s v="'30-95-41"/>
    <n v="20505460"/>
    <s v="GURNSEY DAVID EDAN GURNSEY FP18239O02972736 070116     10 27AUG18 21:58"/>
    <m/>
    <n v="16"/>
    <n v="7952.16"/>
    <n v="16"/>
    <x v="7"/>
    <x v="1"/>
  </r>
  <r>
    <d v="2018-08-28T00:00:00"/>
    <s v="FPI"/>
    <s v="'30-95-41"/>
    <n v="20505460"/>
    <s v="JACKSON S+R A AND H JACKSON RP4659983143928300 203964     10 26AUG18 13:36"/>
    <m/>
    <n v="32"/>
    <n v="7920.16"/>
    <n v="32"/>
    <x v="7"/>
    <x v="1"/>
  </r>
  <r>
    <d v="2018-08-28T00:00:00"/>
    <s v="FPI"/>
    <s v="'30-95-41"/>
    <n v="20505460"/>
    <s v="LISA CLARKE HOWIE CLARKE 180825143759008033 777212     10 25AUG18 14:37"/>
    <m/>
    <n v="16"/>
    <n v="7888.16"/>
    <n v="16"/>
    <x v="7"/>
    <x v="1"/>
  </r>
  <r>
    <d v="2018-08-28T00:00:00"/>
    <s v="FPI"/>
    <s v="'30-95-41"/>
    <n v="20505460"/>
    <s v="R ALLEN EVA BAILEY-ALLEN 400000000387569174 309499     10 27AUG18 17:50"/>
    <m/>
    <n v="16"/>
    <n v="7936.16"/>
    <n v="16"/>
    <x v="7"/>
    <x v="1"/>
  </r>
  <r>
    <d v="2018-08-28T00:00:00"/>
    <s v="FPI"/>
    <s v="'30-95-41"/>
    <n v="20505460"/>
    <s v="YOUNG WP HARRISON YOUNG RP4659983292381400 203964     10 28AUG18 22:00"/>
    <m/>
    <n v="16"/>
    <n v="7968.16"/>
    <n v="16"/>
    <x v="7"/>
    <x v="1"/>
  </r>
  <r>
    <d v="2018-08-30T00:00:00"/>
    <s v="FPI"/>
    <s v="'30-95-41"/>
    <n v="20505460"/>
    <s v="ANDREW THORNBER TOBY THORNBER 00151075632BBGFHCB 090126     10 30AUG18 19:29"/>
    <m/>
    <n v="16"/>
    <n v="7984.16"/>
    <n v="16"/>
    <x v="7"/>
    <x v="1"/>
  </r>
  <r>
    <d v="2018-08-31T00:00:00"/>
    <s v="FPI"/>
    <s v="'30-95-41"/>
    <n v="20505460"/>
    <s v="ALLEN T+J PETER ALLEN- JUNIO RP4679960288718500 201335     10 31AUG18 22:00"/>
    <m/>
    <n v="16"/>
    <n v="8048.16"/>
    <n v="16"/>
    <x v="7"/>
    <x v="1"/>
  </r>
  <r>
    <d v="2018-08-31T00:00:00"/>
    <s v="BGC"/>
    <s v="'30-95-41"/>
    <n v="20505460"/>
    <s v="BRITISH CYCLING FE ZFCMA04"/>
    <m/>
    <n v="48"/>
    <n v="8032.16"/>
    <n v="48"/>
    <x v="0"/>
    <x v="1"/>
  </r>
  <r>
    <d v="2018-09-03T00:00:00"/>
    <s v="FPI"/>
    <s v="'30-95-41"/>
    <n v="20505460"/>
    <s v="BERRY RN BERRY 934570706421109001 404783     10 01SEP18 12:46"/>
    <m/>
    <n v="32"/>
    <n v="8080.16"/>
    <n v="32"/>
    <x v="7"/>
    <x v="1"/>
  </r>
  <r>
    <d v="2018-09-03T00:00:00"/>
    <s v="FPI"/>
    <s v="'30-95-41"/>
    <n v="20505460"/>
    <s v="C THOMAS THOMAS HA 600000000385423948 110852     10 03SEP18 21:38"/>
    <m/>
    <n v="32"/>
    <n v="8160.16"/>
    <n v="32"/>
    <x v="7"/>
    <x v="1"/>
  </r>
  <r>
    <d v="2018-09-03T00:00:00"/>
    <s v="FPI"/>
    <s v="'30-95-41"/>
    <n v="20505460"/>
    <s v="DEWHURST C&amp;C TOM WILLIAMS 131397545061309001 404717     10 03SEP18 16:05"/>
    <m/>
    <n v="16"/>
    <n v="8128.16"/>
    <n v="16"/>
    <x v="7"/>
    <x v="1"/>
  </r>
  <r>
    <d v="2018-09-03T00:00:00"/>
    <s v="FPI"/>
    <s v="'30-95-41"/>
    <n v="20505460"/>
    <s v="NELSON T N WILLS PTOLEMY NELS RP4659983641659100 204606     10 01SEP18 21:44"/>
    <m/>
    <n v="32"/>
    <n v="8112.16"/>
    <n v="32"/>
    <x v="7"/>
    <x v="1"/>
  </r>
  <r>
    <d v="2018-09-04T00:00:00"/>
    <s v="FPI"/>
    <s v="'30-95-41"/>
    <n v="20505460"/>
    <s v="ALICE BRUCE MALVERN CYCLE 00153425632BVWPGJF 090129     10 04SEP18 18:40"/>
    <m/>
    <n v="16"/>
    <n v="8226.16"/>
    <n v="16"/>
    <x v="7"/>
    <x v="1"/>
  </r>
  <r>
    <d v="2018-09-04T00:00:00"/>
    <s v="FPI"/>
    <s v="'30-95-41"/>
    <n v="20505460"/>
    <s v="O CONNELL JEA FIN + AVA TAME-MCS RP4659983861622000 209861     10 04SEP18 23:04"/>
    <m/>
    <n v="32"/>
    <n v="8258.16"/>
    <n v="32"/>
    <x v="7"/>
    <x v="1"/>
  </r>
  <r>
    <d v="2018-09-04T00:00:00"/>
    <s v="FPI"/>
    <s v="'30-95-41"/>
    <n v="20505460"/>
    <s v="STEVENS G JOSEPH LEAVER 117291108001409001 404410     10 04SEP18 10:08"/>
    <m/>
    <n v="16"/>
    <n v="8176.16"/>
    <n v="16"/>
    <x v="7"/>
    <x v="1"/>
  </r>
  <r>
    <d v="2018-09-04T00:00:00"/>
    <s v="FPI"/>
    <s v="'30-95-41"/>
    <n v="20505460"/>
    <s v="SWAN D&amp;R SWAN BOYS 292640943161409001 402411     10 04SEP18 16:13"/>
    <m/>
    <n v="34"/>
    <n v="8210.16"/>
    <n v="34"/>
    <x v="7"/>
    <x v="1"/>
  </r>
  <r>
    <d v="2018-09-05T00:00:00"/>
    <s v="FPI"/>
    <s v="'30-95-41"/>
    <n v="20505460"/>
    <s v="JOSEPHINE LEWIS BARNEY PALMER 00151612632BBDDSMF 090126     10 05SEP18 16:42"/>
    <m/>
    <n v="16"/>
    <n v="8274.16"/>
    <n v="16"/>
    <x v="7"/>
    <x v="1"/>
  </r>
  <r>
    <d v="2018-09-06T00:00:00"/>
    <s v="DEP"/>
    <s v="'30-95-41"/>
    <n v="20505460"/>
    <n v="500257"/>
    <m/>
    <n v="48"/>
    <n v="8322.16"/>
    <n v="48"/>
    <x v="7"/>
    <x v="1"/>
  </r>
  <r>
    <d v="2018-09-10T00:00:00"/>
    <s v="CHQ"/>
    <s v="'30-95-41"/>
    <n v="20505460"/>
    <n v="436"/>
    <n v="25"/>
    <m/>
    <n v="8297.16"/>
    <n v="-25"/>
    <x v="2"/>
    <x v="2"/>
  </r>
  <r>
    <d v="2018-09-10T00:00:00"/>
    <s v="FPI"/>
    <s v="'30-95-41"/>
    <n v="20505460"/>
    <s v="PILE CJ M&amp;M PILE 24154437383034000N 536147     10 08SEP18 15:44"/>
    <m/>
    <n v="32"/>
    <n v="8329.16"/>
    <n v="32"/>
    <x v="7"/>
    <x v="2"/>
  </r>
  <r>
    <d v="2018-09-10T00:00:00"/>
    <s v="FPI"/>
    <s v="'30-95-41"/>
    <n v="20505460"/>
    <s v="DAVIES RH &amp; RC RE TOM AND ARTHUR 11085713541831000N 535041     10 08SEP18 08:57"/>
    <m/>
    <n v="32"/>
    <n v="8361.16"/>
    <n v="32"/>
    <x v="7"/>
    <x v="2"/>
  </r>
  <r>
    <d v="2018-09-11T00:00:00"/>
    <s v="CHQ"/>
    <s v="'30-95-41"/>
    <n v="20505460"/>
    <n v="446"/>
    <n v="80"/>
    <m/>
    <n v="8281.16"/>
    <n v="-80"/>
    <x v="9"/>
    <x v="2"/>
  </r>
  <r>
    <d v="2018-09-13T00:00:00"/>
    <s v="BP"/>
    <s v="'30-95-41"/>
    <n v="20505460"/>
    <s v="SABRE SKILLS"/>
    <n v="600"/>
    <m/>
    <n v="7681.16"/>
    <n v="-600"/>
    <x v="14"/>
    <x v="2"/>
  </r>
  <r>
    <d v="2018-09-19T00:00:00"/>
    <s v="CHQ"/>
    <s v="'30-95-41"/>
    <n v="20505460"/>
    <n v="450"/>
    <n v="591"/>
    <m/>
    <n v="7090.16"/>
    <n v="-591"/>
    <x v="1"/>
    <x v="2"/>
  </r>
  <r>
    <d v="2018-09-25T00:00:00"/>
    <s v="CHQ"/>
    <s v="'30-95-41"/>
    <n v="20505460"/>
    <n v="442"/>
    <n v="60"/>
    <m/>
    <n v="7030.16"/>
    <n v="-60"/>
    <x v="9"/>
    <x v="2"/>
  </r>
  <r>
    <d v="2018-09-28T00:00:00"/>
    <s v="BGC"/>
    <s v="'30-95-41"/>
    <n v="20505460"/>
    <s v="BRITISH CYCLING FE ZFCMA04"/>
    <m/>
    <n v="12"/>
    <n v="7042.16"/>
    <n v="12"/>
    <x v="0"/>
    <x v="2"/>
  </r>
  <r>
    <d v="2018-10-15T00:00:00"/>
    <s v="PAY"/>
    <s v="'30-95-41"/>
    <n v="20505460"/>
    <n v="453"/>
    <n v="100"/>
    <m/>
    <n v="6942.16"/>
    <n v="-100"/>
    <x v="16"/>
    <x v="2"/>
  </r>
  <r>
    <d v="2018-10-19T00:00:00"/>
    <s v="CHQ"/>
    <s v="'30-95-41"/>
    <n v="20505460"/>
    <n v="451"/>
    <n v="48"/>
    <m/>
    <n v="6894.16"/>
    <n v="-48"/>
    <x v="17"/>
    <x v="2"/>
  </r>
  <r>
    <d v="2018-10-22T00:00:00"/>
    <s v="CHQ"/>
    <s v="'30-95-41"/>
    <n v="20505460"/>
    <n v="452"/>
    <n v="90"/>
    <m/>
    <n v="6804.16"/>
    <n v="-90"/>
    <x v="14"/>
    <x v="2"/>
  </r>
  <r>
    <d v="2018-10-22T00:00:00"/>
    <s v="PAY"/>
    <s v="'30-95-41"/>
    <n v="20505460"/>
    <n v="456"/>
    <n v="105"/>
    <m/>
    <n v="6699.16"/>
    <n v="-105"/>
    <x v="9"/>
    <x v="2"/>
  </r>
  <r>
    <d v="2018-10-22T00:00:00"/>
    <s v="DEP"/>
    <s v="'30-95-41"/>
    <n v="20505460"/>
    <n v="500258"/>
    <m/>
    <n v="75"/>
    <n v="6774.16"/>
    <n v="75"/>
    <x v="11"/>
    <x v="2"/>
  </r>
  <r>
    <d v="2018-10-23T00:00:00"/>
    <s v="FPO"/>
    <s v="'30-95-41"/>
    <n v="20505460"/>
    <s v="HSBC 100000000398971327 COACHING 404321     10 23OCT18 13:58"/>
    <n v="40"/>
    <m/>
    <n v="6734.16"/>
    <n v="-40"/>
    <x v="9"/>
    <x v="2"/>
  </r>
  <r>
    <d v="2018-10-23T00:00:00"/>
    <s v="FPO"/>
    <s v="'30-95-41"/>
    <n v="20505460"/>
    <s v="JUSTINE BROOKS 300000000404275108 COACHING PAYMENT 110869     10 23OCT18 13:50"/>
    <n v="60"/>
    <m/>
    <n v="6674.16"/>
    <n v="-60"/>
    <x v="9"/>
    <x v="2"/>
  </r>
  <r>
    <d v="2018-10-24T00:00:00"/>
    <s v="FPI"/>
    <s v="'30-95-41"/>
    <n v="20505460"/>
    <s v="MILLARD DAVID KIT PURCHASES FP18297O14447775 070436     10 24OCT18 21:08"/>
    <m/>
    <n v="30.6"/>
    <n v="6704.76"/>
    <n v="30.6"/>
    <x v="1"/>
    <x v="2"/>
  </r>
  <r>
    <d v="2018-10-25T00:00:00"/>
    <s v="CHQ"/>
    <s v="'30-95-41"/>
    <n v="20505460"/>
    <n v="455"/>
    <n v="156.1"/>
    <m/>
    <n v="6548.66"/>
    <n v="-156.1"/>
    <x v="1"/>
    <x v="2"/>
  </r>
  <r>
    <d v="2018-10-29T00:00:00"/>
    <s v="CHQ"/>
    <s v="'30-95-41"/>
    <n v="20505460"/>
    <n v="457"/>
    <n v="60"/>
    <m/>
    <n v="6488.66"/>
    <n v="-60"/>
    <x v="16"/>
    <x v="2"/>
  </r>
  <r>
    <d v="2018-10-29T00:00:00"/>
    <s v="FPO"/>
    <s v="'30-95-41"/>
    <n v="20505460"/>
    <s v="BEN DALE 100000000400470983 COACHING 110342     10 28OCT18 07:38"/>
    <n v="60"/>
    <m/>
    <n v="6428.66"/>
    <n v="-60"/>
    <x v="9"/>
    <x v="2"/>
  </r>
  <r>
    <d v="2018-10-29T00:00:00"/>
    <s v="FPO"/>
    <s v="'30-95-41"/>
    <n v="20505460"/>
    <s v="GARETH RICHARDS 200000000400339975 COACHING 776851     10 27OCT18 13:23"/>
    <n v="60"/>
    <m/>
    <n v="6368.66"/>
    <n v="-60"/>
    <x v="9"/>
    <x v="2"/>
  </r>
  <r>
    <d v="2018-10-30T00:00:00"/>
    <s v="CHQ"/>
    <s v="'30-95-41"/>
    <n v="20505460"/>
    <n v="454"/>
    <n v="50"/>
    <m/>
    <n v="6318.66"/>
    <n v="-50"/>
    <x v="16"/>
    <x v="2"/>
  </r>
  <r>
    <d v="2018-11-05T00:00:00"/>
    <s v="FPI"/>
    <s v="'30-95-41"/>
    <n v="20505460"/>
    <s v="TIBBITS M C E CD MIKETIBBITS 54095915680287000N 541053     10 05NOV18 09:59"/>
    <m/>
    <n v="6"/>
    <n v="6324.66"/>
    <n v="6"/>
    <x v="7"/>
    <x v="2"/>
  </r>
  <r>
    <d v="2018-11-05T00:00:00"/>
    <s v="CHQ"/>
    <s v="'30-95-41"/>
    <n v="20505460"/>
    <n v="449"/>
    <n v="45"/>
    <m/>
    <n v="6279.66"/>
    <n v="-45"/>
    <x v="9"/>
    <x v="2"/>
  </r>
  <r>
    <d v="2018-11-09T00:00:00"/>
    <s v="CHQ"/>
    <s v="'30-95-41"/>
    <n v="20505460"/>
    <n v="458"/>
    <n v="75"/>
    <m/>
    <n v="6204.66"/>
    <n v="-75"/>
    <x v="11"/>
    <x v="2"/>
  </r>
  <r>
    <d v="2018-11-19T00:00:00"/>
    <s v="FPO"/>
    <s v="'30-95-41"/>
    <n v="20505460"/>
    <s v="BEN DALE 100000000407814646 COACHING 110342     10 19NOV18 21:56"/>
    <n v="100"/>
    <m/>
    <n v="6104.66"/>
    <n v="-100"/>
    <x v="9"/>
    <x v="2"/>
  </r>
  <r>
    <d v="2018-11-19T00:00:00"/>
    <s v="FPO"/>
    <s v="'30-95-41"/>
    <n v="20505460"/>
    <s v="BEN DALE 200000000407415721 COACHING 110342     10 18NOV18 17:07"/>
    <n v="120"/>
    <m/>
    <n v="5984.66"/>
    <n v="-120"/>
    <x v="9"/>
    <x v="2"/>
  </r>
  <r>
    <d v="2018-11-20T00:00:00"/>
    <s v="FPO"/>
    <s v="'30-95-41"/>
    <n v="20505460"/>
    <s v="EDWARD MOSELEY 300000000413338265 COACHING 090128     10 20NOV18 15:03"/>
    <n v="85"/>
    <m/>
    <n v="5899.66"/>
    <n v="-85"/>
    <x v="9"/>
    <x v="2"/>
  </r>
  <r>
    <d v="2018-11-21T00:00:00"/>
    <s v="FPO"/>
    <s v="'30-95-41"/>
    <n v="20505460"/>
    <s v="HSBC 400000000414751294 RELIABILITY RIDE 404505     10 21NOV18 13:20"/>
    <n v="32"/>
    <m/>
    <n v="5867.66"/>
    <n v="-32"/>
    <x v="18"/>
    <x v="2"/>
  </r>
  <r>
    <d v="2018-11-21T00:00:00"/>
    <s v="PAY"/>
    <s v="'30-95-41"/>
    <n v="20505460"/>
    <n v="459"/>
    <n v="60"/>
    <m/>
    <n v="5807.66"/>
    <n v="-60"/>
    <x v="18"/>
    <x v="2"/>
  </r>
  <r>
    <d v="2018-11-28T00:00:00"/>
    <s v="DEP"/>
    <s v="'30-95-41"/>
    <n v="20505460"/>
    <n v="500259"/>
    <m/>
    <n v="272.5"/>
    <n v="6080.16"/>
    <n v="272.5"/>
    <x v="18"/>
    <x v="2"/>
  </r>
  <r>
    <d v="2018-11-30T00:00:00"/>
    <s v="BGC"/>
    <s v="'30-95-41"/>
    <n v="20505460"/>
    <s v="BRITISH CYCLING FE ZFCMA04"/>
    <m/>
    <n v="36"/>
    <n v="6116.16"/>
    <n v="36"/>
    <x v="0"/>
    <x v="2"/>
  </r>
  <r>
    <d v="2018-12-03T00:00:00"/>
    <s v="FPI"/>
    <s v="'30-95-41"/>
    <n v="20505460"/>
    <s v="RANSFORD M ACTIVITY RANSFORD 25014822166626000N 536147     30 03DEC18 03:59"/>
    <m/>
    <n v="10.3"/>
    <n v="6126.46"/>
    <n v="10.3"/>
    <x v="0"/>
    <x v="2"/>
  </r>
  <r>
    <d v="2018-12-11T00:00:00"/>
    <s v="FPO"/>
    <s v="'30-95-41"/>
    <n v="20505460"/>
    <s v="JUSTIN DAWKIN 600000000416725394 TURBOS 404759     10 11DEC18 14:34"/>
    <n v="33.57"/>
    <m/>
    <n v="6092.89"/>
    <n v="-33.57"/>
    <x v="19"/>
    <x v="2"/>
  </r>
  <r>
    <d v="2018-12-11T00:00:00"/>
    <s v="FPO"/>
    <s v="'30-95-41"/>
    <n v="20505460"/>
    <s v="RED-PENQUIN 500000000416894275 KIT 538133     10 11DEC18 08:41"/>
    <n v="39.9"/>
    <m/>
    <n v="6052.9900000000007"/>
    <n v="-39.9"/>
    <x v="1"/>
    <x v="2"/>
  </r>
  <r>
    <d v="2018-12-13T00:00:00"/>
    <s v="FPO"/>
    <s v="'30-95-41"/>
    <n v="20505460"/>
    <s v="DAVID MILLARD 300000000421236323 DOMAIN NAME 070436     10 13DEC18 14:00"/>
    <n v="15.72"/>
    <m/>
    <n v="6037.27"/>
    <n v="-15.72"/>
    <x v="20"/>
    <x v="2"/>
  </r>
  <r>
    <d v="2018-12-20T00:00:00"/>
    <s v="PAY"/>
    <s v="'30-95-41"/>
    <n v="20505460"/>
    <n v="460"/>
    <n v="185"/>
    <m/>
    <n v="5852.27"/>
    <n v="-185"/>
    <x v="21"/>
    <x v="2"/>
  </r>
  <r>
    <d v="2018-12-21T00:00:00"/>
    <s v="BGC"/>
    <s v="'30-95-41"/>
    <n v="20505460"/>
    <s v="BRITISH CYCLING FE ZFCMA04"/>
    <m/>
    <n v="36"/>
    <n v="5888.27"/>
    <n v="36"/>
    <x v="0"/>
    <x v="2"/>
  </r>
  <r>
    <d v="2018-12-24T00:00:00"/>
    <s v="FPI"/>
    <s v="'30-95-41"/>
    <n v="20505460"/>
    <s v="STEVENS G JOSEPH LEAVER 210906759590222101 404410     10 22DEC18 09:59"/>
    <m/>
    <n v="14.9"/>
    <n v="5903.17"/>
    <n v="14.9"/>
    <x v="7"/>
    <x v="2"/>
  </r>
  <r>
    <d v="2018-12-24T00:00:00"/>
    <s v="FPO"/>
    <s v="'30-95-41"/>
    <n v="20505460"/>
    <s v="JAMES DICKENS 400000000426004186 COACHING 538133     10 24DEC18 11:11"/>
    <n v="80"/>
    <m/>
    <n v="5823.17"/>
    <n v="-80"/>
    <x v="9"/>
    <x v="2"/>
  </r>
  <r>
    <d v="2019-01-07T00:00:00"/>
    <s v="FPO"/>
    <s v="'30-95-41"/>
    <n v="20505460"/>
    <s v="DAVID MILLARD 500000000425004455 UPGRADE WEBSITE 070436     10 06JAN19 17:21"/>
    <n v="23"/>
    <m/>
    <n v="5800.17"/>
    <n v="-23"/>
    <x v="20"/>
    <x v="2"/>
  </r>
  <r>
    <d v="2019-01-09T00:00:00"/>
    <s v="FPI"/>
    <s v="'30-95-41"/>
    <n v="20505460"/>
    <s v="SWAN D R SWAN BOYS HOODIES 401987928022901001 402209     10 09JAN19 22:08"/>
    <m/>
    <n v="25"/>
    <n v="5825.17"/>
    <n v="25"/>
    <x v="1"/>
    <x v="2"/>
  </r>
  <r>
    <d v="2019-01-21T00:00:00"/>
    <s v="FPO"/>
    <s v="'30-95-41"/>
    <n v="20505460"/>
    <s v="HSBC 200000000427697628 1ST AID COURSE 404321     10 21JAN19 13:38"/>
    <n v="35"/>
    <m/>
    <n v="5790.17"/>
    <n v="-35"/>
    <x v="14"/>
    <x v="2"/>
  </r>
  <r>
    <d v="2019-02-01T00:00:00"/>
    <s v="BGC"/>
    <s v="'30-95-41"/>
    <n v="20505460"/>
    <s v="BRITISH CYCLING FE ZFCMA04"/>
    <m/>
    <n v="48"/>
    <n v="5838.17"/>
    <n v="48"/>
    <x v="0"/>
    <x v="2"/>
  </r>
  <r>
    <d v="2019-02-05T00:00:00"/>
    <s v="FPO"/>
    <s v="'30-95-41"/>
    <n v="20505460"/>
    <s v="DAVID MILLARD 300000000438387342 UPGRADE WEBSITE 070436     10 05FEB19 09:10"/>
    <n v="100"/>
    <m/>
    <n v="5738.17"/>
    <n v="-100"/>
    <x v="20"/>
    <x v="2"/>
  </r>
  <r>
    <d v="2019-02-14T00:00:00"/>
    <s v="PAY"/>
    <s v="'30-95-41"/>
    <n v="20505460"/>
    <n v="461"/>
    <n v="60"/>
    <m/>
    <n v="5678.17"/>
    <n v="-60"/>
    <x v="18"/>
    <x v="2"/>
  </r>
  <r>
    <d v="2019-02-15T00:00:00"/>
    <s v="FPO"/>
    <s v="'30-95-41"/>
    <n v="20505460"/>
    <s v="ALISTAIR HOWIE 500000000437826104 AFFILIATION INS. 309050     10 15FEB19 13:51"/>
    <n v="132.5"/>
    <m/>
    <n v="5545.67"/>
    <n v="-132.5"/>
    <x v="22"/>
    <x v="2"/>
  </r>
  <r>
    <d v="2019-02-18T00:00:00"/>
    <s v="DEP"/>
    <s v="'30-95-41"/>
    <n v="20505460"/>
    <n v="500260"/>
    <m/>
    <n v="499"/>
    <n v="6044.67"/>
    <n v="499"/>
    <x v="23"/>
    <x v="2"/>
  </r>
  <r>
    <d v="2019-02-22T00:00:00"/>
    <s v="BGC"/>
    <s v="'30-95-41"/>
    <n v="20505460"/>
    <s v="BRITISH CYCLING FE ZFCMA04"/>
    <m/>
    <n v="60"/>
    <n v="6104.67"/>
    <n v="60"/>
    <x v="0"/>
    <x v="2"/>
  </r>
  <r>
    <d v="2019-03-01T00:00:00"/>
    <s v="BGC"/>
    <s v="'30-95-41"/>
    <n v="20505460"/>
    <s v="BRITISH CYCLING FE ZFCMA04"/>
    <m/>
    <n v="12"/>
    <n v="6116.67"/>
    <n v="12"/>
    <x v="0"/>
    <x v="2"/>
  </r>
  <r>
    <d v="2019-03-04T00:00:00"/>
    <s v="FPO"/>
    <s v="'30-95-41"/>
    <n v="20505460"/>
    <s v="EDWARD MOSELEY 100000000442068184 1ST AID KITS 090128     10 04MAR19 08:29"/>
    <n v="59.95"/>
    <m/>
    <n v="6056.72"/>
    <n v="-59.95"/>
    <x v="14"/>
    <x v="2"/>
  </r>
  <r>
    <d v="2019-03-11T00:00:00"/>
    <s v="FPO"/>
    <s v="'30-95-41"/>
    <n v="20505460"/>
    <s v="DAVID MILLARD 100000000444244856 DOMAIN NAME 070436     10 11MAR19 08:04"/>
    <n v="14.39"/>
    <m/>
    <n v="6042.33"/>
    <n v="-14.39"/>
    <x v="20"/>
    <x v="2"/>
  </r>
  <r>
    <d v="2019-03-11T00:00:00"/>
    <s v="FPI"/>
    <s v="'30-95-41"/>
    <n v="20505460"/>
    <s v="POOLE LE ABIGAIL PROSSER 60062203737230000N 538133     10 11MAR19 06:22"/>
    <m/>
    <n v="24"/>
    <n v="6066.33"/>
    <n v="24"/>
    <x v="7"/>
    <x v="2"/>
  </r>
  <r>
    <d v="2019-03-18T00:00:00"/>
    <s v="FPI"/>
    <s v="'30-95-41"/>
    <n v="20505460"/>
    <s v="BERRY RN BERRY -BOYS 906479610502713001 404783     10 17MAR19 20:50"/>
    <m/>
    <n v="48"/>
    <n v="6114.33"/>
    <n v="48"/>
    <x v="7"/>
    <x v="2"/>
  </r>
  <r>
    <d v="2019-03-19T00:00:00"/>
    <s v="FPI"/>
    <s v="'30-95-41"/>
    <n v="20505460"/>
    <s v="LISA CLARKE HOWIE CLARKE 190319102833644825 777212     10 19MAR19 10:28"/>
    <m/>
    <n v="24"/>
    <n v="6138.33"/>
    <n v="24"/>
    <x v="7"/>
    <x v="2"/>
  </r>
  <r>
    <d v="2019-03-19T00:00:00"/>
    <s v="DEP"/>
    <s v="'30-95-41"/>
    <n v="20505460"/>
    <n v="500261"/>
    <m/>
    <n v="250.5"/>
    <n v="6388.83"/>
    <n v="250.5"/>
    <x v="19"/>
    <x v="2"/>
  </r>
  <r>
    <d v="2019-03-20T00:00:00"/>
    <s v="FPI"/>
    <s v="'30-95-41"/>
    <n v="20505460"/>
    <s v="MARTIN CT ALICE MARTIN 614176807361023001 404759     10 20MAR19 16:37"/>
    <m/>
    <n v="6"/>
    <n v="6394.83"/>
    <n v="6"/>
    <x v="7"/>
    <x v="2"/>
  </r>
  <r>
    <d v="2019-03-22T00:00:00"/>
    <s v="BGC"/>
    <s v="'30-95-41"/>
    <n v="20505460"/>
    <s v="BRITISH CYCLING FE ZFCMA04"/>
    <m/>
    <n v="108"/>
    <n v="6502.83"/>
    <n v="108"/>
    <x v="0"/>
    <x v="2"/>
  </r>
  <r>
    <d v="2019-03-28T00:00:00"/>
    <s v="FPI"/>
    <s v="'30-95-41"/>
    <n v="20505460"/>
    <s v="ALICE BRUCE JOSHUA BRUCE 00153425632BZYFVTW 090129     10 28MAR19 22:17"/>
    <m/>
    <n v="24"/>
    <n v="6526.83"/>
    <n v="24"/>
    <x v="7"/>
    <x v="2"/>
  </r>
  <r>
    <d v="2019-03-28T00:00:00"/>
    <s v="FPI"/>
    <s v="'30-95-41"/>
    <n v="20505460"/>
    <s v="A WARMINGTON BO HAINES 600000000451232968 309990     10 28MAR19 21:03"/>
    <m/>
    <n v="24"/>
    <n v="6550.83"/>
    <n v="24"/>
    <x v="7"/>
    <x v="2"/>
  </r>
  <r>
    <d v="2019-03-28T00:00:00"/>
    <s v="FPI"/>
    <s v="'30-95-41"/>
    <n v="20505460"/>
    <s v="L COLEMAN ZARA COLEMAN 100000000449848712 300003     10 28MAR19 20:14"/>
    <m/>
    <n v="24"/>
    <n v="6574.83"/>
    <n v="24"/>
    <x v="7"/>
    <x v="2"/>
  </r>
  <r>
    <d v="2019-03-28T00:00:00"/>
    <s v="FPI"/>
    <s v="'30-95-41"/>
    <n v="20505460"/>
    <s v="GIBBY HLHWDL&amp;HL JACOB GIBBY 347950735281823001 404759     10 28MAR19 18:25"/>
    <m/>
    <n v="24"/>
    <n v="6598.83"/>
    <n v="24"/>
    <x v="7"/>
    <x v="2"/>
  </r>
  <r>
    <d v="2019-03-28T00:00:00"/>
    <s v="FPI"/>
    <s v="'30-95-41"/>
    <n v="20505460"/>
    <s v="RICKARD KJ OLIVER RICKARD RP4659989771379600 209861     10 28MAR19 18:02"/>
    <m/>
    <n v="24"/>
    <n v="6622.83"/>
    <n v="24"/>
    <x v="7"/>
    <x v="2"/>
  </r>
  <r>
    <d v="2019-03-28T00:00:00"/>
    <s v="FPI"/>
    <s v="'30-95-41"/>
    <n v="20505460"/>
    <s v="KIRBY M A &amp; M A PIERS KIRBY 18135622903372000N 600127     10 28MAR19 13:56"/>
    <m/>
    <n v="24"/>
    <n v="6646.83"/>
    <n v="24"/>
    <x v="7"/>
    <x v="2"/>
  </r>
  <r>
    <d v="2019-03-28T00:00:00"/>
    <s v="FPI"/>
    <s v="'30-95-41"/>
    <n v="20505460"/>
    <s v="M DUNCAN OLIVIA DUNCAN 400000000456102665 110342     10 28MAR19 13:19"/>
    <m/>
    <n v="24"/>
    <n v="6670.83"/>
    <n v="24"/>
    <x v="7"/>
    <x v="2"/>
  </r>
  <r>
    <d v="2019-03-28T00:00:00"/>
    <s v="FPI"/>
    <s v="'30-95-41"/>
    <n v="20505460"/>
    <s v="ARCHER VJ&amp;B JOE ARCHER 063319046031823001 404777     10 28MAR19 13:06"/>
    <m/>
    <n v="24"/>
    <n v="6694.83"/>
    <n v="24"/>
    <x v="7"/>
    <x v="2"/>
  </r>
  <r>
    <d v="2019-03-28T00:00:00"/>
    <s v="FPI"/>
    <s v="'30-95-41"/>
    <n v="20505460"/>
    <s v="GURNSEY DAVID EDAN GURNSEY FP19087O01928497 070116     10 28MAR19 13:05"/>
    <m/>
    <n v="24"/>
    <n v="6718.83"/>
    <n v="24"/>
    <x v="7"/>
    <x v="2"/>
  </r>
  <r>
    <d v="2019-03-28T00:00:00"/>
    <s v="FPI"/>
    <s v="'30-95-41"/>
    <n v="20505460"/>
    <s v="JAMES CHRISTOPHER CHARLIE JAMES FP19087O01910196 070116     10 28MAR19 12:49"/>
    <m/>
    <n v="24"/>
    <n v="6742.83"/>
    <n v="24"/>
    <x v="7"/>
    <x v="2"/>
  </r>
  <r>
    <d v="2019-03-28T00:00:00"/>
    <s v="FPI"/>
    <s v="'30-95-41"/>
    <n v="20505460"/>
    <s v="P ROBERTS ROSIEROBERTS-APR19 400000000456091089 309541     10 28MAR19 12:48"/>
    <m/>
    <n v="24"/>
    <n v="6766.83"/>
    <n v="24"/>
    <x v="7"/>
    <x v="2"/>
  </r>
  <r>
    <d v="2019-03-28T00:00:00"/>
    <s v="FPI"/>
    <s v="'30-95-41"/>
    <n v="20505460"/>
    <s v="LYNNE BETTERIDGE ISAAC BETTERIDGE P8718F0B893PQNCLRK 040004     10 28MAR19 12:40"/>
    <m/>
    <n v="24"/>
    <n v="6790.83"/>
    <n v="24"/>
    <x v="7"/>
    <x v="2"/>
  </r>
  <r>
    <d v="2019-03-28T00:00:00"/>
    <s v="FPI"/>
    <s v="'30-95-41"/>
    <n v="20505460"/>
    <s v="MITCHELL J JAKE MARSHALL 02123637219769000N 538133     10 28MAR19 12:36"/>
    <m/>
    <n v="24"/>
    <n v="6814.83"/>
    <n v="24"/>
    <x v="7"/>
    <x v="2"/>
  </r>
  <r>
    <d v="2019-03-28T00:00:00"/>
    <s v="FPI"/>
    <s v="'30-95-41"/>
    <n v="20505460"/>
    <s v="WILLIAMS GRT+DC TOM WILLIAMS RP4679968213847500 209091     10 28MAR19 12:14"/>
    <m/>
    <n v="24"/>
    <n v="6838.83"/>
    <n v="24"/>
    <x v="7"/>
    <x v="2"/>
  </r>
  <r>
    <d v="2019-03-28T00:00:00"/>
    <s v="FPI"/>
    <s v="'30-95-41"/>
    <n v="20505460"/>
    <s v="LUCY EVANS F HATFIELD-EVANS 00151202632BBFHZFN 090128     10 28MAR19 12:12"/>
    <m/>
    <n v="24"/>
    <n v="6862.83"/>
    <n v="24"/>
    <x v="7"/>
    <x v="2"/>
  </r>
  <r>
    <d v="2019-03-28T00:00:00"/>
    <s v="FPI"/>
    <s v="'30-95-41"/>
    <n v="20505460"/>
    <s v="CATHERINE SMITH B AND RAFE 00153425632BZYFBGJ 090128     10 28MAR19 20:47"/>
    <m/>
    <n v="48"/>
    <n v="6910.83"/>
    <n v="48"/>
    <x v="7"/>
    <x v="2"/>
  </r>
  <r>
    <d v="2019-03-29T00:00:00"/>
    <s v="FPI"/>
    <s v="'30-95-41"/>
    <n v="20505460"/>
    <s v="BURROWS M H ERIKA BURROWS 901887208132923001 404717     10 29MAR19 23:18"/>
    <m/>
    <n v="24"/>
    <n v="6934.83"/>
    <n v="24"/>
    <x v="7"/>
    <x v="2"/>
  </r>
  <r>
    <d v="2019-03-29T00:00:00"/>
    <s v="FPI"/>
    <s v="'30-95-41"/>
    <n v="20505460"/>
    <s v="HAIGHTON RACHEL ANYA HAIGHTON FP19088O04413626 070116     10 29MAR19 22:50"/>
    <m/>
    <n v="24"/>
    <n v="6958.83"/>
    <n v="24"/>
    <x v="7"/>
    <x v="2"/>
  </r>
  <r>
    <d v="2019-03-29T00:00:00"/>
    <s v="FPI"/>
    <s v="'30-95-41"/>
    <n v="20505460"/>
    <s v="AMY THORNBER TOBY THORNBER 00151075632BBGVLZP 090126     10 29MAR19 20:54"/>
    <m/>
    <n v="24"/>
    <n v="6982.83"/>
    <n v="24"/>
    <x v="7"/>
    <x v="2"/>
  </r>
  <r>
    <d v="2019-03-29T00:00:00"/>
    <s v="FPI"/>
    <s v="'30-95-41"/>
    <n v="20505460"/>
    <s v="MARTIN CT ALICE MARTIN 225876433571923001 404759     10 29MAR19 17:53"/>
    <m/>
    <n v="24"/>
    <n v="7006.83"/>
    <n v="24"/>
    <x v="7"/>
    <x v="2"/>
  </r>
  <r>
    <d v="2019-03-29T00:00:00"/>
    <s v="FPI"/>
    <s v="'30-95-41"/>
    <n v="20505460"/>
    <s v="LENCZY&amp;GRYZIA BORYS 052665040571923001 401508     10 29MAR19 17:50"/>
    <m/>
    <n v="24"/>
    <n v="7030.83"/>
    <n v="24"/>
    <x v="7"/>
    <x v="2"/>
  </r>
  <r>
    <d v="2019-03-29T00:00:00"/>
    <s v="FPI"/>
    <s v="'30-95-41"/>
    <n v="20505460"/>
    <s v="JONES L&amp;KA REUBEN JONES JUNIO 744932453241923001 401156     10 29MAR19 14:23"/>
    <m/>
    <n v="24"/>
    <n v="7054.83"/>
    <n v="24"/>
    <x v="7"/>
    <x v="2"/>
  </r>
  <r>
    <d v="2019-03-29T00:00:00"/>
    <s v="FPI"/>
    <s v="'30-95-41"/>
    <n v="20505460"/>
    <s v="TURNBULL K &amp; T OLLIE TURNBULL 54120005441928000N 558136     10 29MAR19 12:00"/>
    <m/>
    <n v="24"/>
    <n v="7078.83"/>
    <n v="24"/>
    <x v="7"/>
    <x v="2"/>
  </r>
  <r>
    <d v="2019-03-29T00:00:00"/>
    <s v="FPI"/>
    <s v="'30-95-41"/>
    <n v="20505460"/>
    <s v="CROZIER PJ&amp;CL ZAC/SOPHIA CROZIER 735824603431923001 404759     10 29MAR19 13:43"/>
    <m/>
    <n v="48"/>
    <n v="7126.83"/>
    <n v="48"/>
    <x v="7"/>
    <x v="2"/>
  </r>
  <r>
    <d v="2019-03-29T00:00:00"/>
    <s v="BGC"/>
    <s v="'30-95-41"/>
    <n v="20505460"/>
    <s v="BRITISH CYCLING FE ZFCMA04"/>
    <m/>
    <n v="72"/>
    <n v="7198.83"/>
    <n v="72"/>
    <x v="0"/>
    <x v="2"/>
  </r>
  <r>
    <d v="2019-04-01T00:00:00"/>
    <s v="FPI"/>
    <s v="'30-95-41"/>
    <n v="20505460"/>
    <s v="HUME G+JJ PLB OWEN HUME RP4679968629220000 200253     10 01APR19 09:28"/>
    <m/>
    <n v="24"/>
    <n v="7222.83"/>
    <n v="24"/>
    <x v="7"/>
    <x v="2"/>
  </r>
  <r>
    <d v="2019-04-01T00:00:00"/>
    <s v="FPI"/>
    <s v="'30-95-41"/>
    <n v="20505460"/>
    <s v="ROCCA S/A DARCEY ROCCA 13074952614198000R 832845     10 01APR19 07:49"/>
    <m/>
    <n v="24"/>
    <n v="7246.83"/>
    <n v="24"/>
    <x v="7"/>
    <x v="2"/>
  </r>
  <r>
    <d v="2019-04-01T00:00:00"/>
    <s v="FPI"/>
    <s v="'30-95-41"/>
    <n v="20505460"/>
    <s v="ALLEN T+J PETER ALLEN- JUNIO RP4679968526292400 201335     10 30MAR19 21:03"/>
    <m/>
    <n v="24"/>
    <n v="7270.83"/>
    <n v="24"/>
    <x v="7"/>
    <x v="2"/>
  </r>
  <r>
    <d v="2019-04-01T00:00:00"/>
    <s v="FPI"/>
    <s v="'30-95-41"/>
    <n v="20505460"/>
    <s v="DUTTON DAVID LUCAS DUTTON HOODI FP19089O05128051 070116     10 30MAR19 18:36"/>
    <m/>
    <n v="24"/>
    <n v="7294.83"/>
    <n v="24"/>
    <x v="7"/>
    <x v="2"/>
  </r>
  <r>
    <d v="2019-04-01T00:00:00"/>
    <s v="FPI"/>
    <s v="'30-95-41"/>
    <n v="20505460"/>
    <s v="DAWKINS JW LAURIE DAWKINS 310783352432104001 404759     10 01APR19 23:42"/>
    <m/>
    <n v="48"/>
    <n v="7342.83"/>
    <n v="48"/>
    <x v="7"/>
    <x v="2"/>
  </r>
  <r>
    <d v="2019-04-01T00:00:00"/>
    <s v="FPI"/>
    <s v="'30-95-41"/>
    <n v="20505460"/>
    <s v="DOCHERTY M&amp;S ERIN&amp;ALEX DOCHERTY 938022455371033001 403418     10 30MAR19 17:35"/>
    <m/>
    <n v="48"/>
    <n v="7390.83"/>
    <n v="48"/>
    <x v="7"/>
    <x v="2"/>
  </r>
  <r>
    <d v="2019-04-01T00:00:00"/>
    <s v="FPI"/>
    <s v="'30-95-41"/>
    <n v="20505460"/>
    <s v="STEVENS G JOEROSIEIZ LEAVER 815774243361104001 404410     10 01APR19 16:33"/>
    <m/>
    <n v="72"/>
    <n v="7462.83"/>
    <n v="72"/>
    <x v="7"/>
    <x v="2"/>
  </r>
  <r>
    <d v="2019-04-02T00:00:00"/>
    <s v="FPI"/>
    <s v="'30-95-41"/>
    <n v="20505460"/>
    <s v="PALMER-JEFFERY JAMES PJ 42215136340263000N 560055     10 02APR19 21:51"/>
    <m/>
    <n v="24"/>
    <n v="7486.83"/>
    <n v="24"/>
    <x v="7"/>
    <x v="2"/>
  </r>
  <r>
    <d v="2019-04-02T00:00:00"/>
    <s v="FPI"/>
    <s v="'30-95-41"/>
    <n v="20505460"/>
    <s v="BRADLEY LUCKMAN J LUCKMAN 00151489632BBCYBBG 090127     10 02APR19 15:21"/>
    <m/>
    <n v="24"/>
    <n v="7510.83"/>
    <n v="24"/>
    <x v="7"/>
    <x v="2"/>
  </r>
  <r>
    <d v="2019-04-02T00:00:00"/>
    <s v="FPI"/>
    <s v="'30-95-41"/>
    <n v="20505460"/>
    <s v="BUTLER SK LOCKELLIOT ROBERTS 344415648281204001 402029     10 02APR19 18:28"/>
    <m/>
    <n v="48"/>
    <n v="7558.83"/>
    <n v="48"/>
    <x v="7"/>
    <x v="2"/>
  </r>
  <r>
    <d v="2019-04-03T00:00:00"/>
    <s v="FPI"/>
    <s v="'30-95-41"/>
    <n v="20505460"/>
    <s v="DAVIES RH &amp; RC RE TOM DAVIES 60131840688472000N 535041     10 03APR19 13:18"/>
    <m/>
    <n v="7"/>
    <n v="7565.83"/>
    <n v="7"/>
    <x v="7"/>
    <x v="2"/>
  </r>
  <r>
    <d v="2019-04-03T00:00:00"/>
    <s v="FPI"/>
    <s v="'30-95-41"/>
    <n v="20505460"/>
    <s v="HOLDEN JA JACK HOLDEN RP4659980370111700 202409     10 03APR19 18:07"/>
    <m/>
    <n v="24"/>
    <n v="7589.83"/>
    <n v="24"/>
    <x v="7"/>
    <x v="2"/>
  </r>
  <r>
    <d v="2019-04-03T00:00:00"/>
    <s v="FPI"/>
    <s v="'30-95-41"/>
    <n v="20505460"/>
    <s v="HOLDEN JA EVA HOLDEN RP4659980370039400 202409     10 03APR19 18:06"/>
    <m/>
    <n v="24"/>
    <n v="7613.83"/>
    <n v="24"/>
    <x v="7"/>
    <x v="2"/>
  </r>
  <r>
    <d v="2019-04-03T00:00:00"/>
    <s v="FPI"/>
    <s v="'30-95-41"/>
    <n v="20505460"/>
    <s v="D REID RAFFIE REID 200000000452410116 110145     10 03APR19 14:12"/>
    <m/>
    <n v="24"/>
    <n v="7637.83"/>
    <n v="24"/>
    <x v="7"/>
    <x v="2"/>
  </r>
  <r>
    <d v="2019-04-03T00:00:00"/>
    <s v="FPI"/>
    <s v="'30-95-41"/>
    <n v="20505460"/>
    <s v="MANNING J A DEXTER MANNING 740819652590304001 404717     10 03APR19 09:52"/>
    <m/>
    <n v="24"/>
    <n v="7661.83"/>
    <n v="24"/>
    <x v="7"/>
    <x v="2"/>
  </r>
  <r>
    <d v="2019-04-03T00:00:00"/>
    <s v="FPI"/>
    <s v="'30-95-41"/>
    <n v="20505460"/>
    <s v="HARDING K SIM HARDING 41092908459453000N 558136     10 03APR19 09:29"/>
    <m/>
    <n v="24"/>
    <n v="7685.83"/>
    <n v="24"/>
    <x v="7"/>
    <x v="2"/>
  </r>
  <r>
    <d v="2019-04-03T00:00:00"/>
    <s v="FPI"/>
    <s v="'30-95-41"/>
    <n v="20505460"/>
    <s v="JOSEPHINE LEWIS BARNEY PALMER 00151612632BBDLPNN 090126     10 03APR19 09:13"/>
    <m/>
    <n v="24"/>
    <n v="7709.83"/>
    <n v="24"/>
    <x v="7"/>
    <x v="2"/>
  </r>
  <r>
    <d v="2019-04-03T00:00:00"/>
    <s v="FPI"/>
    <s v="'30-95-41"/>
    <n v="20505460"/>
    <s v="BAMFORD BARNABY BAMFORD OSCAR 237835526580304001 404758     10 03APR19 08:56"/>
    <m/>
    <n v="24"/>
    <n v="7733.83"/>
    <n v="24"/>
    <x v="7"/>
    <x v="2"/>
  </r>
  <r>
    <d v="2019-04-03T00:00:00"/>
    <s v="FPI"/>
    <s v="'30-95-41"/>
    <n v="20505460"/>
    <s v="WILLIAMS K&amp;A BEN WILLIAMS 973280004280304001 401100     10 03APR19 08:24"/>
    <m/>
    <n v="24"/>
    <n v="7757.83"/>
    <n v="24"/>
    <x v="7"/>
    <x v="2"/>
  </r>
  <r>
    <d v="2019-04-03T00:00:00"/>
    <s v="FPI"/>
    <s v="'30-95-41"/>
    <n v="20505460"/>
    <s v="O CONNELL J FIN &amp; AVA TAME-MCS 954838228002304001 401100     10 03APR19 20:08"/>
    <m/>
    <n v="48"/>
    <n v="7805.83"/>
    <n v="48"/>
    <x v="7"/>
    <x v="2"/>
  </r>
  <r>
    <d v="2019-04-03T00:00:00"/>
    <s v="FPI"/>
    <s v="'30-95-41"/>
    <n v="20505460"/>
    <s v="N BIRD FREYA/CHARLIE BIRD 300000000457691253 309541     10 03APR19 12:32"/>
    <m/>
    <n v="48"/>
    <n v="7853.83"/>
    <n v="48"/>
    <x v="7"/>
    <x v="2"/>
  </r>
  <r>
    <d v="2019-04-04T00:00:00"/>
    <s v="FPI"/>
    <s v="'30-95-41"/>
    <n v="20505460"/>
    <s v="FAULKNER L A V00 OTTO FAULKNER 53164808479457000N 607003     10 04APR19 16:48"/>
    <m/>
    <n v="24"/>
    <n v="7877.83"/>
    <n v="24"/>
    <x v="7"/>
    <x v="2"/>
  </r>
  <r>
    <d v="2019-04-04T00:00:00"/>
    <s v="FPI"/>
    <s v="'30-95-41"/>
    <n v="20505460"/>
    <s v="FAULKNER L A V00 AMAYA FAULKNER 28164653360717000N 607003     10 04APR19 16:46"/>
    <m/>
    <n v="24"/>
    <n v="7901.83"/>
    <n v="24"/>
    <x v="7"/>
    <x v="2"/>
  </r>
  <r>
    <d v="2019-04-04T00:00:00"/>
    <s v="FPI"/>
    <s v="'30-95-41"/>
    <n v="20505460"/>
    <s v="FAULKNER L A V00 IXEYA FAULKNER 53164412279638000N 607003     10 04APR19 16:44"/>
    <m/>
    <n v="24"/>
    <n v="7925.83"/>
    <n v="24"/>
    <x v="7"/>
    <x v="2"/>
  </r>
  <r>
    <d v="2019-04-04T00:00:00"/>
    <s v="FPO"/>
    <s v="'30-95-41"/>
    <n v="20505460"/>
    <s v="EDWARD MOSELEY 500000000454257587 NAME TAGS COACHING 090128     10 04APR19 07:14"/>
    <n v="133.43"/>
    <m/>
    <n v="7792.4"/>
    <n v="-133.43"/>
    <x v="10"/>
    <x v="2"/>
  </r>
  <r>
    <d v="2019-04-09T00:00:00"/>
    <s v="DEP"/>
    <s v="'30-95-41"/>
    <n v="20505460"/>
    <s v="LOYD 48 BELLE VUE"/>
    <m/>
    <n v="60"/>
    <n v="7852.4"/>
    <n v="60"/>
    <x v="7"/>
    <x v="2"/>
  </r>
  <r>
    <d v="2019-04-12T00:00:00"/>
    <s v="CHQ"/>
    <s v="'30-95-41"/>
    <n v="20505460"/>
    <n v="462"/>
    <n v="27.61"/>
    <m/>
    <n v="7824.79"/>
    <n v="-27.61"/>
    <x v="2"/>
    <x v="2"/>
  </r>
  <r>
    <d v="2019-04-15T00:00:00"/>
    <s v="BGC"/>
    <s v="'30-95-41"/>
    <n v="20505460"/>
    <s v="BRITISH CYCLING FE ZFCMA04"/>
    <m/>
    <n v="126"/>
    <n v="7950.79"/>
    <n v="126"/>
    <x v="0"/>
    <x v="2"/>
  </r>
  <r>
    <d v="2019-04-23T00:00:00"/>
    <s v="BGC"/>
    <s v="'30-95-41"/>
    <n v="20505460"/>
    <s v="BRITISH CYCLING FE ZFCMA04"/>
    <m/>
    <n v="162"/>
    <n v="8112.79"/>
    <n v="162"/>
    <x v="0"/>
    <x v="2"/>
  </r>
  <r>
    <d v="2019-04-26T00:00:00"/>
    <s v="BGC"/>
    <s v="'30-95-41"/>
    <n v="20505460"/>
    <s v="BRITISH CYCLING FE ZFCMA04"/>
    <m/>
    <n v="24"/>
    <n v="8136.79"/>
    <n v="24"/>
    <x v="0"/>
    <x v="2"/>
  </r>
  <r>
    <d v="2019-05-01T00:00:00"/>
    <s v="FPI"/>
    <s v="'30-95-41"/>
    <n v="20505460"/>
    <s v="YOUNG WP HARRISON YOUNG RP4659982701320700 203964     10 01MAY19 11:27"/>
    <m/>
    <n v="16"/>
    <n v="8152.79"/>
    <n v="16"/>
    <x v="7"/>
    <x v="2"/>
  </r>
  <r>
    <d v="2019-05-01T00:00:00"/>
    <s v="FPI"/>
    <s v="'30-95-41"/>
    <n v="20505460"/>
    <s v="BELDON SM&amp;GHM ISAAC BELDON COACH 605544408181105001 404759     10 01MAY19 18:18"/>
    <m/>
    <n v="20"/>
    <n v="8172.79"/>
    <n v="20"/>
    <x v="7"/>
    <x v="2"/>
  </r>
  <r>
    <d v="2019-05-10T00:00:00"/>
    <s v="BGC"/>
    <s v="'30-95-41"/>
    <n v="20505460"/>
    <s v="BRITISH CYCLING FE ZFCMA04"/>
    <m/>
    <n v="66"/>
    <n v="8238.7900000000009"/>
    <n v="66"/>
    <x v="0"/>
    <x v="2"/>
  </r>
  <r>
    <d v="2019-05-20T00:00:00"/>
    <s v="FPI"/>
    <s v="'30-95-41"/>
    <n v="20505460"/>
    <s v="JONES L&amp;KA REUBEN JONES 2ND19 155424500222025001 401156     10 20MAY19 22:20"/>
    <m/>
    <n v="28"/>
    <n v="8266.7900000000009"/>
    <n v="28"/>
    <x v="7"/>
    <x v="2"/>
  </r>
  <r>
    <d v="2019-05-20T00:00:00"/>
    <s v="FPI"/>
    <s v="'30-95-41"/>
    <n v="20505460"/>
    <s v="JAMES CHRISTOPHER CHARLIE JAMES FP19140O16021460 070116     10 20MAY19 20:34"/>
    <m/>
    <n v="28"/>
    <n v="8294.7900000000009"/>
    <n v="28"/>
    <x v="7"/>
    <x v="2"/>
  </r>
  <r>
    <d v="2019-05-20T00:00:00"/>
    <s v="FPI"/>
    <s v="'30-95-41"/>
    <n v="20505460"/>
    <s v="ALICE BRUCE JOSHUA BRUCE 00153425632CCCGFBM 090129     10 20MAY19 17:53"/>
    <m/>
    <n v="28"/>
    <n v="8322.7900000000009"/>
    <n v="28"/>
    <x v="7"/>
    <x v="2"/>
  </r>
  <r>
    <d v="2019-05-20T00:00:00"/>
    <s v="FPI"/>
    <s v="'30-95-41"/>
    <n v="20505460"/>
    <s v="M DUNCAN OLIVIA DUNCAN 200000000467858362 110342     10 20MAY19 17:47"/>
    <m/>
    <n v="28"/>
    <n v="8350.7900000000009"/>
    <n v="28"/>
    <x v="7"/>
    <x v="2"/>
  </r>
  <r>
    <d v="2019-05-20T00:00:00"/>
    <s v="FPI"/>
    <s v="'30-95-41"/>
    <n v="20505460"/>
    <s v="LYNNE BETTERIDGE ISAAC BETTERIDGE POD4HJATMSYUTXJHLA 040004     10 20MAY19 13:52"/>
    <m/>
    <n v="28"/>
    <n v="8378.7900000000009"/>
    <n v="28"/>
    <x v="7"/>
    <x v="2"/>
  </r>
  <r>
    <d v="2019-05-20T00:00:00"/>
    <s v="FPI"/>
    <s v="'30-95-41"/>
    <n v="20505460"/>
    <s v="ARCHER VJ&amp;B JOE ARCHER 897370852431025001 404777     10 20MAY19 13:42"/>
    <m/>
    <n v="28"/>
    <n v="8406.7900000000009"/>
    <n v="28"/>
    <x v="7"/>
    <x v="2"/>
  </r>
  <r>
    <d v="2019-05-20T00:00:00"/>
    <s v="FPI"/>
    <s v="'30-95-41"/>
    <n v="20505460"/>
    <s v="LUCY EVANS F HATFIELD-EVANS 00151202632BBFLKMB 090128     10 20MAY19 12:54"/>
    <m/>
    <n v="28"/>
    <n v="8434.7900000000009"/>
    <n v="28"/>
    <x v="7"/>
    <x v="2"/>
  </r>
  <r>
    <d v="2019-05-20T00:00:00"/>
    <s v="FPI"/>
    <s v="'30-95-41"/>
    <n v="20505460"/>
    <s v="MITCHELL J JAKE MARSHALL 25112711830524000N 538133     10 20MAY19 11:27"/>
    <m/>
    <n v="28"/>
    <n v="8462.7900000000009"/>
    <n v="28"/>
    <x v="7"/>
    <x v="2"/>
  </r>
  <r>
    <d v="2019-05-20T00:00:00"/>
    <s v="FPI"/>
    <s v="'30-95-41"/>
    <n v="20505460"/>
    <s v="BELDON SM&amp;GHM ISAAC BELDON COACH 531604653570025001 404759     10 20MAY19 07:53"/>
    <m/>
    <n v="28"/>
    <n v="8490.7900000000009"/>
    <n v="28"/>
    <x v="7"/>
    <x v="2"/>
  </r>
  <r>
    <d v="2019-05-20T00:00:00"/>
    <s v="FPI"/>
    <s v="'30-95-41"/>
    <n v="20505460"/>
    <s v="BAMFORD BARNABY BAMFORD OSCAR 413922147070025001 404758     10 20MAY19 07:07"/>
    <m/>
    <n v="28"/>
    <n v="8518.7900000000009"/>
    <n v="28"/>
    <x v="7"/>
    <x v="2"/>
  </r>
  <r>
    <d v="2019-05-20T00:00:00"/>
    <s v="FPI"/>
    <s v="'30-95-41"/>
    <n v="20505460"/>
    <s v="L COLEMAN ZARA COLEMAN 100000000467668633 300003     10 20MAY19 07:00"/>
    <m/>
    <n v="28"/>
    <n v="8546.7900000000009"/>
    <n v="28"/>
    <x v="7"/>
    <x v="2"/>
  </r>
  <r>
    <d v="2019-05-20T00:00:00"/>
    <s v="FPI"/>
    <s v="'30-95-41"/>
    <n v="20505460"/>
    <s v="CROZIER PJ&amp;CL ZAC/SOPHIA CROZIER 424571344091025001 404759     10 20MAY19 19:04"/>
    <m/>
    <n v="56"/>
    <n v="8602.7900000000009"/>
    <n v="56"/>
    <x v="7"/>
    <x v="2"/>
  </r>
  <r>
    <d v="2019-05-20T00:00:00"/>
    <s v="FPI"/>
    <s v="'30-95-41"/>
    <n v="20505460"/>
    <s v="BERRY RN BERRY -BOYS 598391104570025001 404783     10 20MAY19 07:54"/>
    <m/>
    <n v="56"/>
    <n v="8658.7900000000009"/>
    <n v="56"/>
    <x v="7"/>
    <x v="2"/>
  </r>
  <r>
    <d v="2019-05-21T00:00:00"/>
    <s v="FPI"/>
    <s v="'30-95-41"/>
    <n v="20505460"/>
    <s v="JOSEPHINE LEWIS BARNEY PALMER 00151612632BBDMXNH 090126     10 21MAY19 21:07"/>
    <m/>
    <n v="28"/>
    <n v="8686.7900000000009"/>
    <n v="28"/>
    <x v="7"/>
    <x v="2"/>
  </r>
  <r>
    <d v="2019-05-21T00:00:00"/>
    <s v="FPI"/>
    <s v="'30-95-41"/>
    <n v="20505460"/>
    <s v="MALVERN YOUTH &amp; CO MYCT DIVIDED EVENT 000000000143781106 089299     10 21MAY19 16:30"/>
    <m/>
    <n v="75"/>
    <n v="8761.7900000000009"/>
    <n v="75"/>
    <x v="24"/>
    <x v="2"/>
  </r>
  <r>
    <d v="2019-05-22T00:00:00"/>
    <s v="FPI"/>
    <s v="'30-95-41"/>
    <n v="20505460"/>
    <s v="TURNBULL K &amp; T OLLIE TURNBULL 29212039291878000N 558136     10 22MAY19 21:20"/>
    <m/>
    <n v="28"/>
    <n v="8789.7900000000009"/>
    <n v="28"/>
    <x v="7"/>
    <x v="2"/>
  </r>
  <r>
    <d v="2019-05-22T00:00:00"/>
    <s v="FPI"/>
    <s v="'30-95-41"/>
    <n v="20505460"/>
    <s v="P ROBERTS ROSIEROBERTS-JUN19 300000000473811093 309541     10 22MAY19 19:06"/>
    <m/>
    <n v="28"/>
    <n v="8817.7900000000009"/>
    <n v="28"/>
    <x v="7"/>
    <x v="2"/>
  </r>
  <r>
    <d v="2019-05-22T00:00:00"/>
    <s v="FPI"/>
    <s v="'30-95-41"/>
    <n v="20505460"/>
    <s v="ROCCA S/A DARCEY ROCCA 40072046471148000R 832845     10 22MAY19 07:20"/>
    <m/>
    <n v="28"/>
    <n v="8845.7900000000009"/>
    <n v="28"/>
    <x v="7"/>
    <x v="2"/>
  </r>
  <r>
    <d v="2019-05-22T00:00:00"/>
    <s v="FPI"/>
    <s v="'30-95-41"/>
    <n v="20505460"/>
    <s v="CATHERINE SMITH BARNEY RAFE SMITH 00153425632CCDBWPZ 090128     10 22MAY19 20:10"/>
    <m/>
    <n v="56"/>
    <n v="8901.7900000000009"/>
    <n v="56"/>
    <x v="7"/>
    <x v="2"/>
  </r>
  <r>
    <d v="2019-05-23T00:00:00"/>
    <s v="FPI"/>
    <s v="'30-95-41"/>
    <n v="20505460"/>
    <s v="GIBBY HLHWDL&amp;HL JACOB GIBBY 740112805501325001 404759     10 23MAY19 10:55"/>
    <m/>
    <n v="28"/>
    <n v="8929.7900000000009"/>
    <n v="28"/>
    <x v="7"/>
    <x v="2"/>
  </r>
  <r>
    <d v="2019-05-23T00:00:00"/>
    <s v="DEP"/>
    <s v="'30-95-41"/>
    <n v="20505460"/>
    <n v="500263"/>
    <m/>
    <n v="100"/>
    <n v="9029.7900000000009"/>
    <n v="100"/>
    <x v="1"/>
    <x v="2"/>
  </r>
  <r>
    <d v="2019-05-24T00:00:00"/>
    <s v="FPI"/>
    <s v="'30-95-41"/>
    <n v="20505460"/>
    <s v="DUTTON DAVID LUCAS DUTTON HOODI FP19144O00411462 070116     10 24MAY19 21:13"/>
    <m/>
    <n v="28"/>
    <n v="9057.7900000000009"/>
    <n v="28"/>
    <x v="7"/>
    <x v="2"/>
  </r>
  <r>
    <d v="2019-05-24T00:00:00"/>
    <s v="FPI"/>
    <s v="'30-95-41"/>
    <n v="20505460"/>
    <s v="MARTIN CT ALICE MARTIN 420552816211425001 404759     10 24MAY19 11:26"/>
    <m/>
    <n v="28"/>
    <n v="9085.7900000000009"/>
    <n v="28"/>
    <x v="7"/>
    <x v="2"/>
  </r>
  <r>
    <d v="2019-05-24T00:00:00"/>
    <s v="FPI"/>
    <s v="'30-95-41"/>
    <n v="20505460"/>
    <s v="C THOMAS THOMAS HA 200000000469341613 110852     10 24MAY19 21:06"/>
    <m/>
    <n v="56"/>
    <n v="9141.7900000000009"/>
    <n v="56"/>
    <x v="7"/>
    <x v="2"/>
  </r>
  <r>
    <d v="2019-05-28T00:00:00"/>
    <s v="FPI"/>
    <s v="'30-95-41"/>
    <n v="20505460"/>
    <s v="ALLEN T+J PETER ALLEN- JUNIO RP4679964028637100 201335     10 28MAY19 22:51"/>
    <m/>
    <n v="28"/>
    <n v="9169.7900000000009"/>
    <n v="28"/>
    <x v="7"/>
    <x v="2"/>
  </r>
  <r>
    <d v="2019-05-28T00:00:00"/>
    <s v="FPI"/>
    <s v="'30-95-41"/>
    <n v="20505460"/>
    <s v="A WARMINGTON BO HAINES 600000000471776491 309990     10 28MAY19 17:11"/>
    <m/>
    <n v="28"/>
    <n v="9197.7900000000009"/>
    <n v="28"/>
    <x v="7"/>
    <x v="2"/>
  </r>
  <r>
    <d v="2019-05-28T00:00:00"/>
    <s v="FPI"/>
    <s v="'30-95-41"/>
    <n v="20505460"/>
    <s v="HUME G+JJ PLB OWEN HUME RP4679963971433900 200253     10 28MAY19 12:37"/>
    <m/>
    <n v="28"/>
    <n v="9225.7900000000009"/>
    <n v="28"/>
    <x v="7"/>
    <x v="2"/>
  </r>
  <r>
    <d v="2019-05-28T00:00:00"/>
    <s v="FPI"/>
    <s v="'30-95-41"/>
    <n v="20505460"/>
    <s v="POOLE LE ABIGAIL PROSSER 38100044324710000N 538133     10 28MAY19 10:00"/>
    <m/>
    <n v="28"/>
    <n v="9253.7900000000009"/>
    <n v="28"/>
    <x v="7"/>
    <x v="2"/>
  </r>
  <r>
    <d v="2019-05-28T00:00:00"/>
    <s v="FPI"/>
    <s v="'30-95-41"/>
    <n v="20505460"/>
    <s v="LENCZY&amp;GRYZIA BORYS 807582611380825001 401508     10 28MAY19 08:31"/>
    <m/>
    <n v="28"/>
    <n v="9281.7900000000009"/>
    <n v="28"/>
    <x v="7"/>
    <x v="2"/>
  </r>
  <r>
    <d v="2019-05-28T00:00:00"/>
    <s v="FPI"/>
    <s v="'30-95-41"/>
    <n v="20505460"/>
    <s v="GURNSEY DAVID EDAN GURNSEY FP19147O02528980 070116     10 27MAY19 23:22"/>
    <m/>
    <n v="28"/>
    <n v="9309.7900000000009"/>
    <n v="28"/>
    <x v="7"/>
    <x v="2"/>
  </r>
  <r>
    <d v="2019-05-28T00:00:00"/>
    <s v="FPI"/>
    <s v="'30-95-41"/>
    <n v="20505460"/>
    <s v="AMY THORNBER TOBY THORNBER 00151075632BBGZCZH 090126     10 27MAY19 22:05"/>
    <m/>
    <n v="28"/>
    <n v="9337.7900000000009"/>
    <n v="28"/>
    <x v="7"/>
    <x v="2"/>
  </r>
  <r>
    <d v="2019-05-28T00:00:00"/>
    <s v="FPI"/>
    <s v="'30-95-41"/>
    <n v="20505460"/>
    <s v="BURROWS M H ERIKA BURROWS 686016239512625001 404717     10 26MAY19 21:59"/>
    <m/>
    <n v="28"/>
    <n v="9365.7900000000009"/>
    <n v="28"/>
    <x v="7"/>
    <x v="2"/>
  </r>
  <r>
    <d v="2019-05-28T00:00:00"/>
    <s v="FPI"/>
    <s v="'30-95-41"/>
    <n v="20505460"/>
    <s v="PALMER-JEFFERY JAMES PJ 44103004549974000N 560055     10 26MAY19 10:30"/>
    <m/>
    <n v="28"/>
    <n v="9393.7900000000009"/>
    <n v="28"/>
    <x v="7"/>
    <x v="2"/>
  </r>
  <r>
    <d v="2019-05-28T00:00:00"/>
    <s v="FPI"/>
    <s v="'30-95-41"/>
    <n v="20505460"/>
    <s v="YOUNG WP HARRISON YOUNG RP4659984796205100 203964     10 25MAY19 20:34"/>
    <m/>
    <n v="28"/>
    <n v="9421.7900000000009"/>
    <n v="28"/>
    <x v="7"/>
    <x v="2"/>
  </r>
  <r>
    <d v="2019-05-28T00:00:00"/>
    <s v="FPI"/>
    <s v="'30-95-41"/>
    <n v="20505460"/>
    <s v="KIRBY M A &amp; M A PIERS KIRBY 09201148089587000N 600127     10 25MAY19 20:11"/>
    <m/>
    <n v="28"/>
    <n v="9449.7900000000009"/>
    <n v="28"/>
    <x v="7"/>
    <x v="2"/>
  </r>
  <r>
    <d v="2019-05-28T00:00:00"/>
    <s v="FPI"/>
    <s v="'30-95-41"/>
    <n v="20505460"/>
    <s v="DAWKINS JW LAURIE DAWKINS 582873522012825001 404759     10 28MAY19 21:02"/>
    <m/>
    <n v="56"/>
    <n v="9505.7900000000009"/>
    <n v="56"/>
    <x v="7"/>
    <x v="2"/>
  </r>
  <r>
    <d v="2019-05-28T00:00:00"/>
    <s v="FPI"/>
    <s v="'30-95-41"/>
    <n v="20505460"/>
    <s v="N BIRD FREYA/CHARLIE BIRD 100000000470275944 309541     10 28MAY19 10:35"/>
    <m/>
    <n v="56"/>
    <n v="9561.7900000000009"/>
    <n v="56"/>
    <x v="7"/>
    <x v="2"/>
  </r>
  <r>
    <d v="2019-05-28T00:00:00"/>
    <s v="FPI"/>
    <s v="'30-95-41"/>
    <n v="20505460"/>
    <s v="O CONNELL J FIN &amp; AVA TAME-MCS 354841613101825001 401100     10 28MAY19 10:13"/>
    <m/>
    <n v="56"/>
    <n v="9617.7900000000009"/>
    <n v="56"/>
    <x v="7"/>
    <x v="2"/>
  </r>
  <r>
    <d v="2019-05-28T00:00:00"/>
    <s v="FPI"/>
    <s v="'30-95-41"/>
    <n v="20505460"/>
    <s v="DOCHERTY M&amp;S ERIN&amp;ALEX DOCHERTY 302501455502725001 403418     10 27MAY19 20:55"/>
    <m/>
    <n v="56"/>
    <n v="9673.7900000000009"/>
    <n v="56"/>
    <x v="7"/>
    <x v="2"/>
  </r>
  <r>
    <d v="2019-05-29T00:00:00"/>
    <s v="FPI"/>
    <s v="'30-95-41"/>
    <n v="20505460"/>
    <s v="NIXON MJ&amp;LJ MATT NIXON FAMILY 410641403121925001 402820     10 29MAY19 12:13"/>
    <m/>
    <n v="24"/>
    <n v="9697.7900000000009"/>
    <n v="24"/>
    <x v="0"/>
    <x v="2"/>
  </r>
  <r>
    <d v="2019-05-29T00:00:00"/>
    <s v="FPI"/>
    <s v="'30-95-41"/>
    <n v="20505460"/>
    <s v="HARDING K SIM HARDING 04073453753119000N 558136     10 29MAY19 07:34"/>
    <m/>
    <n v="28"/>
    <n v="9725.7900000000009"/>
    <n v="28"/>
    <x v="7"/>
    <x v="2"/>
  </r>
  <r>
    <d v="2019-05-29T00:00:00"/>
    <s v="FPI"/>
    <s v="'30-95-41"/>
    <n v="20505460"/>
    <s v="MANNING J A DEXTER MANNING 932891934560925001 404717     10 29MAY19 06:54"/>
    <m/>
    <n v="28"/>
    <n v="9753.7900000000009"/>
    <n v="28"/>
    <x v="7"/>
    <x v="2"/>
  </r>
  <r>
    <d v="2019-05-29T00:00:00"/>
    <s v="FPI"/>
    <s v="'30-95-41"/>
    <n v="20505460"/>
    <s v="BUTLER SK LOCKELLIOT ROBERTS 365988259490925001 402029     10 29MAY19 09:49"/>
    <m/>
    <n v="56"/>
    <n v="9809.7900000000009"/>
    <n v="56"/>
    <x v="7"/>
    <x v="2"/>
  </r>
  <r>
    <d v="2019-05-29T00:00:00"/>
    <s v="FPI"/>
    <s v="'30-95-41"/>
    <n v="20505460"/>
    <s v="STEVENS G JOEROSIEIZ LEAVER 985145154200925001 404410     10 29MAY19 00:24"/>
    <m/>
    <n v="84"/>
    <n v="9893.7900000000009"/>
    <n v="84"/>
    <x v="7"/>
    <x v="2"/>
  </r>
  <r>
    <d v="2019-05-29T00:00:00"/>
    <s v="BGC"/>
    <s v="'30-95-41"/>
    <n v="20505460"/>
    <s v="BRITISH CYCLING FE ZFCMA04"/>
    <m/>
    <n v="150"/>
    <n v="10043.790000000001"/>
    <n v="150"/>
    <x v="0"/>
    <x v="2"/>
  </r>
  <r>
    <d v="2019-05-30T00:00:00"/>
    <s v="FPI"/>
    <s v="'30-95-41"/>
    <n v="20505460"/>
    <s v="D REID RAFFIE REID 300000000476441235 110145     10 30MAY19 15:36"/>
    <m/>
    <n v="28"/>
    <n v="10071.790000000001"/>
    <n v="28"/>
    <x v="7"/>
    <x v="2"/>
  </r>
  <r>
    <d v="2019-05-31T00:00:00"/>
    <s v="BGC"/>
    <s v="'30-95-41"/>
    <n v="20505460"/>
    <s v="BRITISH CYCLING FE ZFCMA04"/>
    <m/>
    <n v="6"/>
    <n v="10077.790000000001"/>
    <n v="6"/>
    <x v="0"/>
    <x v="2"/>
  </r>
  <r>
    <d v="2019-06-03T00:00:00"/>
    <s v="FPI"/>
    <s v="'30-95-41"/>
    <n v="20505460"/>
    <s v="BRADLEY LUCKMAN J LUCKMAN 00151489632BBCZLSX 090127     10 02JUN19 10:04"/>
    <m/>
    <n v="24"/>
    <n v="10101.790000000001"/>
    <n v="24"/>
    <x v="7"/>
    <x v="2"/>
  </r>
  <r>
    <d v="2019-06-03T00:00:00"/>
    <s v="FPI"/>
    <s v="'30-95-41"/>
    <n v="20505460"/>
    <s v="FAULKNER L A V00 OTTO FAULKNER 34163836269451000N 607003     10 02JUN19 16:38"/>
    <m/>
    <n v="28"/>
    <n v="10129.790000000001"/>
    <n v="28"/>
    <x v="7"/>
    <x v="2"/>
  </r>
  <r>
    <d v="2019-06-04T00:00:00"/>
    <s v="FPI"/>
    <s v="'30-95-41"/>
    <n v="20505460"/>
    <s v="PALMER-JEFFERY JAMES PJ 45221420741685000N 560055     10 04JUN19 22:14"/>
    <m/>
    <n v="6"/>
    <n v="10135.790000000001"/>
    <n v="6"/>
    <x v="7"/>
    <x v="2"/>
  </r>
  <r>
    <d v="2019-06-11T00:00:00"/>
    <s v="FPO"/>
    <s v="'30-95-41"/>
    <n v="20505460"/>
    <s v="JUSTINE BROOKS 300000000480805938 COACHING PAYMENT 110869     10 11JUN19 07:01"/>
    <n v="40"/>
    <m/>
    <n v="10095.790000000001"/>
    <n v="-40"/>
    <x v="9"/>
    <x v="2"/>
  </r>
  <r>
    <d v="2019-06-11T00:00:00"/>
    <s v="FPO"/>
    <s v="'30-95-41"/>
    <n v="20505460"/>
    <s v="HSBC 600000000476848776 COACHING 404321     10 11JUN19 07:04"/>
    <n v="100"/>
    <m/>
    <n v="9995.7900000000009"/>
    <n v="-100"/>
    <x v="9"/>
    <x v="2"/>
  </r>
  <r>
    <d v="2019-06-11T00:00:00"/>
    <s v="FPO"/>
    <s v="'30-95-41"/>
    <n v="20505460"/>
    <s v="EDWARD MOSELEY 300000000480805555 COACHING 090128     10 11JUN19 06:59"/>
    <n v="120"/>
    <m/>
    <n v="9875.7900000000009"/>
    <n v="-120"/>
    <x v="9"/>
    <x v="2"/>
  </r>
  <r>
    <d v="2019-06-11T00:00:00"/>
    <s v="FPO"/>
    <s v="'30-95-41"/>
    <n v="20505460"/>
    <s v="BEN DALE 200000000475489026 COACHING 110342     10 11JUN19 06:56"/>
    <n v="120"/>
    <m/>
    <n v="9755.7900000000009"/>
    <n v="-120"/>
    <x v="9"/>
    <x v="2"/>
  </r>
  <r>
    <d v="2019-06-12T00:00:00"/>
    <s v="PAY"/>
    <s v="'30-95-41"/>
    <n v="20505460"/>
    <n v="468"/>
    <n v="60"/>
    <m/>
    <n v="9695.7900000000009"/>
    <n v="-60"/>
    <x v="9"/>
    <x v="2"/>
  </r>
  <r>
    <d v="2019-06-12T00:00:00"/>
    <s v="FPI"/>
    <s v="'30-95-41"/>
    <n v="20505460"/>
    <s v="DAVIES RH &amp; RC RE TOM AND ARTHUR 09185007663421000N 535041     10 12JUN19 18:50"/>
    <m/>
    <n v="56"/>
    <n v="9751.7900000000009"/>
    <n v="56"/>
    <x v="7"/>
    <x v="2"/>
  </r>
  <r>
    <d v="2019-06-12T00:00:00"/>
    <s v="DEP"/>
    <s v="'30-95-41"/>
    <n v="20505460"/>
    <n v="500264"/>
    <m/>
    <n v="112"/>
    <n v="9863.7900000000009"/>
    <n v="112"/>
    <x v="7"/>
    <x v="2"/>
  </r>
  <r>
    <d v="2019-06-14T00:00:00"/>
    <s v="CHQ"/>
    <s v="'30-95-41"/>
    <n v="20505460"/>
    <n v="466"/>
    <n v="40"/>
    <m/>
    <n v="9823.7900000000009"/>
    <n v="-40"/>
    <x v="9"/>
    <x v="2"/>
  </r>
  <r>
    <d v="2019-06-18T00:00:00"/>
    <s v="CHQ"/>
    <s v="'30-95-41"/>
    <n v="20505460"/>
    <n v="467"/>
    <n v="120"/>
    <m/>
    <n v="9703.7900000000009"/>
    <n v="-120"/>
    <x v="9"/>
    <x v="2"/>
  </r>
  <r>
    <d v="2019-06-25T00:00:00"/>
    <s v="CHQ"/>
    <s v="'30-95-41"/>
    <n v="20505460"/>
    <n v="464"/>
    <n v="20"/>
    <m/>
    <n v="9683.7900000000009"/>
    <n v="-20"/>
    <x v="9"/>
    <x v="2"/>
  </r>
  <r>
    <d v="2019-06-28T00:00:00"/>
    <s v="BGC"/>
    <s v="'30-95-41"/>
    <n v="20505460"/>
    <s v="BRITISH CYCLING FE ZFCMA04"/>
    <m/>
    <n v="12"/>
    <n v="9695.7900000000009"/>
    <n v="12"/>
    <x v="0"/>
    <x v="2"/>
  </r>
  <r>
    <d v="2019-07-04T00:00:00"/>
    <s v="PAY"/>
    <s v="'30-95-41"/>
    <n v="20505460"/>
    <n v="469"/>
    <n v="9"/>
    <m/>
    <n v="9686.7900000000009"/>
    <n v="-9"/>
    <x v="17"/>
    <x v="2"/>
  </r>
  <r>
    <d v="2019-07-04T00:00:00"/>
    <s v="FPI"/>
    <s v="'30-95-41"/>
    <n v="20505460"/>
    <s v="GIBBY HLHWDL&amp;HL SAMUEL GIBBY 660041903001407001 404759     10 04JUL19 10:03"/>
    <m/>
    <n v="12"/>
    <n v="9698.7900000000009"/>
    <n v="12"/>
    <x v="7"/>
    <x v="2"/>
  </r>
  <r>
    <d v="2019-07-04T00:00:00"/>
    <s v="CHQ"/>
    <s v="'30-95-41"/>
    <n v="20505460"/>
    <n v="463"/>
    <n v="60"/>
    <m/>
    <n v="9638.7900000000009"/>
    <n v="-60"/>
    <x v="17"/>
    <x v="2"/>
  </r>
  <r>
    <d v="2019-07-04T00:00:00"/>
    <s v="DEP"/>
    <s v="'30-95-41"/>
    <n v="20505460"/>
    <n v="500265"/>
    <m/>
    <n v="16"/>
    <n v="9654.7900000000009"/>
    <n v="16"/>
    <x v="7"/>
    <x v="2"/>
  </r>
  <r>
    <d v="2019-07-11T00:00:00"/>
    <s v="CHQ"/>
    <s v="'30-95-41"/>
    <n v="20505460"/>
    <n v="465"/>
    <n v="120"/>
    <m/>
    <n v="9534.7900000000009"/>
    <n v="-120"/>
    <x v="9"/>
    <x v="2"/>
  </r>
  <r>
    <d v="2019-07-15T00:00:00"/>
    <s v="FPO"/>
    <s v="'30-95-41"/>
    <n v="20505460"/>
    <s v="GARETH RICHARDS 400000000493042235 COACHING 776851     10 13JUL19 08:23"/>
    <n v="20"/>
    <m/>
    <n v="9514.7900000000009"/>
    <n v="-20"/>
    <x v="9"/>
    <x v="2"/>
  </r>
  <r>
    <d v="2019-07-15T00:00:00"/>
    <s v="PAY"/>
    <s v="'30-95-41"/>
    <n v="20505460"/>
    <n v="471"/>
    <n v="80"/>
    <m/>
    <n v="9434.7900000000009"/>
    <n v="-80"/>
    <x v="9"/>
    <x v="2"/>
  </r>
  <r>
    <d v="2019-07-15T00:00:00"/>
    <s v="FPO"/>
    <s v="'30-95-41"/>
    <n v="20505460"/>
    <s v="LOUIS BROOKS 500000000488278972 COACHING 209861     10 13JUL19 08:29"/>
    <n v="80"/>
    <m/>
    <n v="9354.7900000000009"/>
    <n v="-80"/>
    <x v="9"/>
    <x v="2"/>
  </r>
  <r>
    <d v="2019-07-15T00:00:00"/>
    <s v="FPO"/>
    <s v="'30-95-41"/>
    <n v="20505460"/>
    <s v="JAMES DICKENS 100000000486636514 COACHING 538133     10 13JUL19 08:20"/>
    <n v="80"/>
    <m/>
    <n v="9274.7900000000009"/>
    <n v="-80"/>
    <x v="9"/>
    <x v="2"/>
  </r>
  <r>
    <d v="2019-07-15T00:00:00"/>
    <s v="FPO"/>
    <s v="'30-95-41"/>
    <n v="20505460"/>
    <s v="JUSTINE BROOKS 500000000488277234 COACHING PAYMENT 110869     10 13JUL19 08:17"/>
    <n v="80"/>
    <m/>
    <n v="9194.7900000000009"/>
    <n v="-80"/>
    <x v="9"/>
    <x v="2"/>
  </r>
  <r>
    <d v="2019-07-15T00:00:00"/>
    <s v="FPO"/>
    <s v="'30-95-41"/>
    <n v="20505460"/>
    <s v="EDWARD MOSELEY 600000000488005054 COACHING 090128     10 13JUL19 08:21"/>
    <n v="100"/>
    <m/>
    <n v="9094.7900000000009"/>
    <n v="-100"/>
    <x v="9"/>
    <x v="2"/>
  </r>
  <r>
    <d v="2019-07-15T00:00:00"/>
    <s v="FPO"/>
    <s v="'30-95-41"/>
    <n v="20505460"/>
    <s v="BEN DALE 200000000486642883 COACHING 110342     10 13JUL19 08:18"/>
    <n v="100"/>
    <m/>
    <n v="8994.7900000000009"/>
    <n v="-100"/>
    <x v="9"/>
    <x v="2"/>
  </r>
  <r>
    <d v="2019-07-15T00:00:00"/>
    <s v="FPO"/>
    <s v="'30-95-41"/>
    <n v="20505460"/>
    <s v="HSBC 200000000486642517 COACHING 404321     10 13JUL19 08:15"/>
    <n v="100"/>
    <m/>
    <n v="8894.7900000000009"/>
    <n v="-100"/>
    <x v="9"/>
    <x v="2"/>
  </r>
  <r>
    <d v="2019-07-16T00:00:00"/>
    <s v="DEP"/>
    <s v="'30-95-41"/>
    <n v="20505460"/>
    <n v="500266"/>
    <m/>
    <n v="206.2"/>
    <n v="9100.9900000000016"/>
    <n v="206.2"/>
    <x v="25"/>
    <x v="2"/>
  </r>
  <r>
    <d v="2019-07-16T00:00:00"/>
    <s v="FPO"/>
    <s v="'30-95-41"/>
    <n v="20505460"/>
    <s v="C.J.PILE 500000000489283768 COACHING 536147     10 16JUL19 17:01"/>
    <n v="220"/>
    <m/>
    <n v="8880.9900000000016"/>
    <n v="-220"/>
    <x v="9"/>
    <x v="2"/>
  </r>
  <r>
    <d v="2019-08-05T00:00:00"/>
    <s v="BGC"/>
    <s v="'30-95-41"/>
    <n v="20505460"/>
    <s v="BRITISH CYCLING FE ZFCMA04"/>
    <m/>
    <n v="18"/>
    <n v="8898.9900000000016"/>
    <n v="18"/>
    <x v="0"/>
    <x v="2"/>
  </r>
  <r>
    <d v="2019-08-13T00:00:00"/>
    <s v="CHQ"/>
    <s v="'30-95-41"/>
    <n v="20505460"/>
    <n v="477"/>
    <n v="206.2"/>
    <m/>
    <n v="8692.7900000000009"/>
    <n v="-206.2"/>
    <x v="11"/>
    <x v="2"/>
  </r>
  <r>
    <d v="2019-08-14T00:00:00"/>
    <s v="FPI"/>
    <s v="'30-95-41"/>
    <n v="20505460"/>
    <s v="ROCCA S/A DARCEY ROCCA 13233315047576000R 832845     10 14AUG19 23:33"/>
    <m/>
    <n v="16"/>
    <n v="8708.7900000000009"/>
    <n v="16"/>
    <x v="7"/>
    <x v="2"/>
  </r>
  <r>
    <d v="2019-08-14T00:00:00"/>
    <s v="FPI"/>
    <s v="'30-95-41"/>
    <n v="20505460"/>
    <s v="BAMFORD BARNABY BAMFORD JIMMY 588230714522418001 404758     10 14AUG19 22:54"/>
    <m/>
    <n v="16"/>
    <n v="8724.7900000000009"/>
    <n v="16"/>
    <x v="7"/>
    <x v="2"/>
  </r>
  <r>
    <d v="2019-08-14T00:00:00"/>
    <s v="FPI"/>
    <s v="'30-95-41"/>
    <n v="20505460"/>
    <s v="BAMFORD BARNABY BAMFORD OSCAR 561320443522418001 404758     10 14AUG19 22:53"/>
    <m/>
    <n v="16"/>
    <n v="8740.7900000000009"/>
    <n v="16"/>
    <x v="7"/>
    <x v="2"/>
  </r>
  <r>
    <d v="2019-08-14T00:00:00"/>
    <s v="FPI"/>
    <s v="'30-95-41"/>
    <n v="20505460"/>
    <s v="HUME G+JJ PLB OWEN HUME RP4679962034188700 200253     10 14AUG19 22:11"/>
    <m/>
    <n v="16"/>
    <n v="8756.7900000000009"/>
    <n v="16"/>
    <x v="7"/>
    <x v="2"/>
  </r>
  <r>
    <d v="2019-08-14T00:00:00"/>
    <s v="FPI"/>
    <s v="'30-95-41"/>
    <n v="20505460"/>
    <s v="AMY THORNBER TOBY THORNBER 00151075632BBHGJGF 090126     10 14AUG19 22:08"/>
    <m/>
    <n v="16"/>
    <n v="8772.7900000000009"/>
    <n v="16"/>
    <x v="7"/>
    <x v="2"/>
  </r>
  <r>
    <d v="2019-08-14T00:00:00"/>
    <s v="FPI"/>
    <s v="'30-95-41"/>
    <n v="20505460"/>
    <s v="BERRY RN BERRY -BOYS 502567622122418001 404783     10 14AUG19 22:12"/>
    <m/>
    <n v="32"/>
    <n v="8804.7900000000009"/>
    <n v="32"/>
    <x v="7"/>
    <x v="2"/>
  </r>
  <r>
    <d v="2019-08-15T00:00:00"/>
    <s v="FPI"/>
    <s v="'30-95-41"/>
    <n v="20505460"/>
    <s v="POOLE LE ABIGAIL PROSSER 01113711268356000N 538133     10 15AUG19 11:37"/>
    <m/>
    <n v="16"/>
    <n v="8820.7900000000009"/>
    <n v="16"/>
    <x v="7"/>
    <x v="2"/>
  </r>
  <r>
    <d v="2019-08-15T00:00:00"/>
    <s v="FPI"/>
    <s v="'30-95-41"/>
    <n v="20505460"/>
    <s v="M DUNCAN OLIVIA DUNCAN 600000000499241336 110342     10 15AUG19 10:32"/>
    <m/>
    <n v="16"/>
    <n v="8836.7900000000009"/>
    <n v="16"/>
    <x v="7"/>
    <x v="2"/>
  </r>
  <r>
    <d v="2019-08-15T00:00:00"/>
    <s v="FPI"/>
    <s v="'30-95-41"/>
    <n v="20505460"/>
    <s v="L COLEMAN ZARA COLEMAN 100000000497864380 300003     10 15AUG19 10:13"/>
    <m/>
    <n v="16"/>
    <n v="8852.7900000000009"/>
    <n v="16"/>
    <x v="7"/>
    <x v="2"/>
  </r>
  <r>
    <d v="2019-08-15T00:00:00"/>
    <s v="FPI"/>
    <s v="'30-95-41"/>
    <n v="20505460"/>
    <s v="KIRBY M A &amp; M A PIERS KIRBY 49091143316532000N 600127     10 15AUG19 09:11"/>
    <m/>
    <n v="16"/>
    <n v="8868.7900000000009"/>
    <n v="16"/>
    <x v="7"/>
    <x v="2"/>
  </r>
  <r>
    <d v="2019-08-15T00:00:00"/>
    <s v="FPI"/>
    <s v="'30-95-41"/>
    <n v="20505460"/>
    <s v="DUTTON DAVID LUCAS DUTTON HOODI FP19227O06358463 070116     10 15AUG19 09:03"/>
    <m/>
    <n v="16"/>
    <n v="8884.7900000000009"/>
    <n v="16"/>
    <x v="7"/>
    <x v="2"/>
  </r>
  <r>
    <d v="2019-08-15T00:00:00"/>
    <s v="FPI"/>
    <s v="'30-95-41"/>
    <n v="20505460"/>
    <s v="RICKARD KJ OLIVER RICKARD RP4659982324433800 209861     10 15AUG19 08:56"/>
    <m/>
    <n v="16"/>
    <n v="8900.7900000000009"/>
    <n v="16"/>
    <x v="7"/>
    <x v="2"/>
  </r>
  <r>
    <d v="2019-08-15T00:00:00"/>
    <s v="FPI"/>
    <s v="'30-95-41"/>
    <n v="20505460"/>
    <s v="ARCHER VJ&amp;B JOE ARCHER 684647447570518001 404777     10 15AUG19 07:57"/>
    <m/>
    <n v="16"/>
    <n v="8916.7900000000009"/>
    <n v="16"/>
    <x v="7"/>
    <x v="2"/>
  </r>
  <r>
    <d v="2019-08-15T00:00:00"/>
    <s v="FPI"/>
    <s v="'30-95-41"/>
    <n v="20505460"/>
    <s v="GIBBY HLHWDL&amp;HL SAMUEL GIBBY 762336811070518001 404759     10 15AUG19 07:01"/>
    <m/>
    <n v="16"/>
    <n v="8932.7900000000009"/>
    <n v="16"/>
    <x v="7"/>
    <x v="2"/>
  </r>
  <r>
    <d v="2019-08-15T00:00:00"/>
    <s v="FPI"/>
    <s v="'30-95-41"/>
    <n v="20505460"/>
    <s v="GIBBY HLHWDL&amp;HL JACOB GIBBY 031099750070518001 404759     10 15AUG19 07:00"/>
    <m/>
    <n v="16"/>
    <n v="8948.7900000000009"/>
    <n v="16"/>
    <x v="7"/>
    <x v="2"/>
  </r>
  <r>
    <d v="2019-08-15T00:00:00"/>
    <s v="FPI"/>
    <s v="'30-95-41"/>
    <n v="20505460"/>
    <s v="DAVIES RH &amp; RC RE TOM AND ARTHUR 20113816579977000N 535041     10 15AUG19 11:38"/>
    <m/>
    <n v="32"/>
    <n v="8980.7900000000009"/>
    <n v="32"/>
    <x v="7"/>
    <x v="2"/>
  </r>
  <r>
    <d v="2019-08-15T00:00:00"/>
    <s v="CHQ"/>
    <s v="'30-95-41"/>
    <n v="20505460"/>
    <n v="475"/>
    <n v="100"/>
    <m/>
    <n v="8880.7900000000009"/>
    <n v="-100"/>
    <x v="9"/>
    <x v="2"/>
  </r>
  <r>
    <d v="2019-08-16T00:00:00"/>
    <s v="FPI"/>
    <s v="'30-95-41"/>
    <n v="20505460"/>
    <s v="JOSEPHINE LEWIS BARNEY PALMER 00151612632BBDQMRC 090126     10 16AUG19 15:06"/>
    <m/>
    <n v="16"/>
    <n v="8896.7900000000009"/>
    <n v="16"/>
    <x v="7"/>
    <x v="2"/>
  </r>
  <r>
    <d v="2019-08-19T00:00:00"/>
    <s v="FPI"/>
    <s v="'30-95-41"/>
    <n v="20505460"/>
    <s v="BURROWS M H ERIKA BURROWS 896821113061718001 404717     10 17AUG19 16:03"/>
    <m/>
    <n v="16"/>
    <n v="8912.7900000000009"/>
    <n v="16"/>
    <x v="7"/>
    <x v="2"/>
  </r>
  <r>
    <d v="2019-08-19T00:00:00"/>
    <s v="FPO"/>
    <s v="'30-95-41"/>
    <n v="20505460"/>
    <s v="GARETH RICHARDS 400000000505115131 COACHING 401100     10 17AUG19 19:05"/>
    <n v="110"/>
    <m/>
    <n v="8802.7900000000009"/>
    <n v="-110"/>
    <x v="9"/>
    <x v="2"/>
  </r>
  <r>
    <d v="2019-08-20T00:00:00"/>
    <s v="FPI"/>
    <s v="'30-95-41"/>
    <n v="20505460"/>
    <s v="GURNSEY DAVID EDAN GURNSEY FP19232O11595338 070116     10 20AUG19 18:17"/>
    <m/>
    <n v="16"/>
    <n v="8818.7900000000009"/>
    <n v="16"/>
    <x v="7"/>
    <x v="2"/>
  </r>
  <r>
    <d v="2019-08-20T00:00:00"/>
    <s v="FPI"/>
    <s v="'30-95-41"/>
    <n v="20505460"/>
    <s v="MARTIN CT ALICE MARTIN 351832329001028001 404759     10 20AUG19 10:09"/>
    <m/>
    <n v="16"/>
    <n v="8834.7900000000009"/>
    <n v="16"/>
    <x v="7"/>
    <x v="2"/>
  </r>
  <r>
    <d v="2019-08-20T00:00:00"/>
    <s v="FPI"/>
    <s v="'30-95-41"/>
    <n v="20505460"/>
    <s v="P ROBERTS ROSIEROBERTS-SEP19 600000000500724634 309541     10 20AUG19 07:46"/>
    <m/>
    <n v="16"/>
    <n v="8850.7900000000009"/>
    <n v="16"/>
    <x v="7"/>
    <x v="2"/>
  </r>
  <r>
    <d v="2019-08-22T00:00:00"/>
    <s v="FPI"/>
    <s v="'30-95-41"/>
    <n v="20505460"/>
    <s v="ALLEN T+J PETER ALLEN- JUNIO RP4679962859235800 201335     10 22AUG19 21:58"/>
    <m/>
    <n v="16"/>
    <n v="8866.7900000000009"/>
    <n v="16"/>
    <x v="7"/>
    <x v="2"/>
  </r>
  <r>
    <d v="2019-08-27T00:00:00"/>
    <s v="FPI"/>
    <s v="'30-95-41"/>
    <n v="20505460"/>
    <s v="MITCHELL J JAKE MARSHALL 26140253125660000N 538133     10 25AUG19 14:02"/>
    <m/>
    <n v="16"/>
    <n v="8882.7900000000009"/>
    <n v="16"/>
    <x v="7"/>
    <x v="2"/>
  </r>
  <r>
    <d v="2019-08-27T00:00:00"/>
    <s v="FPI"/>
    <s v="'30-95-41"/>
    <n v="20505460"/>
    <s v="CATHERINE SMITH B AND R SMITH 00153425632CFGKLVG 090128     10 27AUG19 21:30"/>
    <m/>
    <n v="32"/>
    <n v="8914.7900000000009"/>
    <n v="32"/>
    <x v="7"/>
    <x v="2"/>
  </r>
  <r>
    <d v="2019-08-29T00:00:00"/>
    <s v="FPI"/>
    <s v="'30-95-41"/>
    <n v="20505460"/>
    <s v="A WARMINGTON BO HAINES 300000000507705510 309990     10 29AUG19 12:35"/>
    <m/>
    <n v="16"/>
    <n v="8930.7900000000009"/>
    <n v="16"/>
    <x v="7"/>
    <x v="2"/>
  </r>
  <r>
    <d v="2019-08-29T00:00:00"/>
    <s v="FPI"/>
    <s v="'30-95-41"/>
    <n v="20505460"/>
    <s v="LENCZY&amp;GRYZIA BORYS 960709220070928001 401508     10 29AUG19 07:00"/>
    <m/>
    <n v="16"/>
    <n v="8946.7900000000009"/>
    <n v="16"/>
    <x v="7"/>
    <x v="2"/>
  </r>
  <r>
    <d v="2019-08-29T00:00:00"/>
    <s v="CHQ"/>
    <s v="'30-95-41"/>
    <n v="20505460"/>
    <n v="472"/>
    <n v="72"/>
    <m/>
    <n v="8874.7900000000009"/>
    <n v="-72"/>
    <x v="17"/>
    <x v="2"/>
  </r>
  <r>
    <d v="2019-08-29T00:00:00"/>
    <s v="FPI"/>
    <s v="'30-95-41"/>
    <n v="20505460"/>
    <s v="STEVENS G ROSIEIZ LEAVER 790737924390928001 404410     10 29AUG19 09:34"/>
    <m/>
    <n v="32"/>
    <n v="8906.7900000000009"/>
    <n v="32"/>
    <x v="7"/>
    <x v="2"/>
  </r>
  <r>
    <d v="2019-08-30T00:00:00"/>
    <s v="BGC"/>
    <s v="'30-95-41"/>
    <n v="20505460"/>
    <s v="BRITISH CYCLING FE ZFCMA04"/>
    <m/>
    <n v="12"/>
    <n v="8918.7900000000009"/>
    <n v="12"/>
    <x v="0"/>
    <x v="2"/>
  </r>
  <r>
    <d v="2019-08-30T00:00:00"/>
    <s v="FPI"/>
    <s v="'30-95-41"/>
    <n v="20505460"/>
    <s v="WILLIAMS GRT+DC TOM WILLIAMS RP4679963651116200 209091     10 30AUG19 08:58"/>
    <m/>
    <n v="16"/>
    <n v="8934.7900000000009"/>
    <n v="16"/>
    <x v="7"/>
    <x v="2"/>
  </r>
  <r>
    <d v="2019-09-02T00:00:00"/>
    <s v="FPI"/>
    <s v="'30-95-41"/>
    <n v="20505460"/>
    <s v="PALMER-JEFFERY JAMES PJ 30134301405901000N 560055     10 02SEP19 13:43"/>
    <m/>
    <n v="16"/>
    <n v="8950.7900000000009"/>
    <n v="16"/>
    <x v="7"/>
    <x v="2"/>
  </r>
  <r>
    <d v="2019-09-02T00:00:00"/>
    <s v="FPI"/>
    <s v="'30-95-41"/>
    <n v="20505460"/>
    <s v="LYNNE BETTERIDGE ISAAC BETTERIDGE P83NVFNAN77L09NLX0 040004     10 31AUG19 08:10"/>
    <m/>
    <n v="16"/>
    <n v="8966.7900000000009"/>
    <n v="16"/>
    <x v="7"/>
    <x v="2"/>
  </r>
  <r>
    <d v="2019-09-02T00:00:00"/>
    <s v="FPI"/>
    <s v="'30-95-41"/>
    <n v="20505460"/>
    <s v="DAWKINS JW LAURIE DAWKINS 161746253401109001 404759     10 01SEP19 10:43"/>
    <m/>
    <n v="32"/>
    <n v="8998.7900000000009"/>
    <n v="32"/>
    <x v="7"/>
    <x v="2"/>
  </r>
  <r>
    <d v="2019-09-03T00:00:00"/>
    <s v="FPI"/>
    <s v="'30-95-41"/>
    <n v="20505460"/>
    <s v="P ROBERTS LUKE-ROBERTS-SEP19 100000000504829833 309541     10 03SEP19 14:48"/>
    <m/>
    <n v="16"/>
    <n v="9014.7900000000009"/>
    <n v="16"/>
    <x v="7"/>
    <x v="2"/>
  </r>
  <r>
    <d v="2019-09-03T00:00:00"/>
    <s v="FPI"/>
    <s v="'30-95-41"/>
    <n v="20505460"/>
    <s v="O CONNELL J FIN &amp; AVA TAME-MCS 494881313571309001 401100     10 03SEP19 17:53"/>
    <m/>
    <n v="32"/>
    <n v="9046.7900000000009"/>
    <n v="32"/>
    <x v="7"/>
    <x v="2"/>
  </r>
  <r>
    <d v="2019-09-04T00:00:00"/>
    <s v="FPI"/>
    <s v="'30-95-41"/>
    <n v="20505460"/>
    <s v="BELDON SM&amp;GHM ISAAC BELDON COACH 156245733380409001 404759     10 04SEP19 08:33"/>
    <m/>
    <n v="16"/>
    <n v="9062.7900000000009"/>
    <n v="16"/>
    <x v="7"/>
    <x v="2"/>
  </r>
  <r>
    <d v="2019-09-04T00:00:00"/>
    <s v="FPI"/>
    <s v="'30-95-41"/>
    <n v="20505460"/>
    <s v="HARDING K SIM HARDING 54075611364565000N 558136     10 04SEP19 07:56"/>
    <m/>
    <n v="16"/>
    <n v="9078.7900000000009"/>
    <n v="16"/>
    <x v="7"/>
    <x v="2"/>
  </r>
  <r>
    <d v="2019-09-05T00:00:00"/>
    <s v="FPI"/>
    <s v="'30-95-41"/>
    <n v="20505460"/>
    <s v="JAMES CHRISTOPHER CHARLIE JAMES FP19248O09491566 070116     10 05SEP19 07:20"/>
    <m/>
    <n v="16"/>
    <n v="9094.7900000000009"/>
    <n v="16"/>
    <x v="7"/>
    <x v="2"/>
  </r>
  <r>
    <d v="2019-09-09T00:00:00"/>
    <s v="FPI"/>
    <s v="'30-95-41"/>
    <n v="20505460"/>
    <s v="BRADLEY LUCKMAN J LUCKMAN 00151489632BBDCXRD 090127     10 09SEP19 11:47"/>
    <m/>
    <n v="8"/>
    <n v="9102.7900000000009"/>
    <n v="8"/>
    <x v="7"/>
    <x v="2"/>
  </r>
  <r>
    <d v="2019-09-09T00:00:00"/>
    <s v="FPO"/>
    <s v="'30-95-41"/>
    <n v="20505460"/>
    <s v="SARAH PRITCHARD 300000000511556750 COACHING 090128     10 07SEP19 17:52"/>
    <n v="120"/>
    <m/>
    <n v="8982.7900000000009"/>
    <n v="-120"/>
    <x v="9"/>
    <x v="2"/>
  </r>
  <r>
    <d v="2019-09-17T00:00:00"/>
    <s v="CHQ"/>
    <s v="'30-95-41"/>
    <n v="20505460"/>
    <n v="476"/>
    <n v="120"/>
    <m/>
    <n v="8862.7900000000009"/>
    <n v="-120"/>
    <x v="9"/>
    <x v="2"/>
  </r>
  <r>
    <d v="2019-09-19T00:00:00"/>
    <s v="FPO"/>
    <s v="'30-95-41"/>
    <n v="20505460"/>
    <s v="LOUIS BROOKS 300000000515275676 BC MEMBERSHIP 209861     10 19SEP19 17:06"/>
    <n v="65"/>
    <m/>
    <n v="8797.7900000000009"/>
    <n v="-65"/>
    <x v="0"/>
    <x v="2"/>
  </r>
  <r>
    <d v="2019-09-30T00:00:00"/>
    <s v="FPO"/>
    <s v="'30-95-41"/>
    <n v="20505460"/>
    <s v="RICHARD BRYANT 300000000518503435 BC &amp; MCS MEMBERSHI 404758     10 28SEP19 13:07"/>
    <n v="58"/>
    <m/>
    <n v="8739.7900000000009"/>
    <n v="-58"/>
    <x v="0"/>
    <x v="2"/>
  </r>
  <r>
    <d v="2019-10-02T00:00:00"/>
    <s v="CHQ"/>
    <s v="'30-95-41"/>
    <n v="20505460"/>
    <n v="479"/>
    <n v="24"/>
    <m/>
    <n v="8715.7900000000009"/>
    <n v="-24"/>
    <x v="17"/>
    <x v="2"/>
  </r>
  <r>
    <d v="2019-10-03T00:00:00"/>
    <s v="FPO"/>
    <s v="'30-95-41"/>
    <n v="20505460"/>
    <s v="BEN DALE 400000000522175768 BIKE REPAIR 110342     10 03OCT19 17:49"/>
    <n v="25"/>
    <m/>
    <n v="8690.7900000000009"/>
    <n v="-25"/>
    <x v="2"/>
    <x v="2"/>
  </r>
  <r>
    <d v="2019-10-03T00:00:00"/>
    <s v="FPO"/>
    <s v="'30-95-41"/>
    <n v="20505460"/>
    <s v="LOUIS BROOKS 600000000517117142 RACING ITALY 209861     10 03OCT19 17:52"/>
    <n v="135"/>
    <m/>
    <n v="8555.7900000000009"/>
    <n v="-135"/>
    <x v="26"/>
    <x v="2"/>
  </r>
  <r>
    <d v="2019-10-08T00:00:00"/>
    <s v="DEP"/>
    <s v="'30-95-41"/>
    <n v="20505460"/>
    <n v="500267"/>
    <m/>
    <n v="16"/>
    <n v="8571.7900000000009"/>
    <n v="16"/>
    <x v="7"/>
    <x v="2"/>
  </r>
  <r>
    <d v="2019-10-16T00:00:00"/>
    <s v="FPO"/>
    <s v="'30-95-41"/>
    <n v="20505460"/>
    <s v="EDWARD MOSELEY 100000000519886663 GAZEBO 090128     10 16OCT19 08:25"/>
    <n v="142.99"/>
    <m/>
    <n v="8428.8000000000011"/>
    <n v="-142.99"/>
    <x v="27"/>
    <x v="2"/>
  </r>
  <r>
    <d v="2019-10-24T00:00:00"/>
    <s v="FPO"/>
    <s v="'30-95-41"/>
    <n v="20505460"/>
    <s v="MALVERN YOUTH &amp; CO 400000000528885753 ROOM BOOKINGS 089299     10 24OCT19 09:38"/>
    <n v="130"/>
    <m/>
    <n v="8298.8000000000011"/>
    <n v="-130"/>
    <x v="16"/>
    <x v="2"/>
  </r>
  <r>
    <d v="2019-11-01T00:00:00"/>
    <s v="BGC"/>
    <s v="'30-95-41"/>
    <n v="20505460"/>
    <s v="BRITISH CYCLING FE ZFCMA04"/>
    <m/>
    <n v="30"/>
    <n v="8328.8000000000011"/>
    <n v="30"/>
    <x v="0"/>
    <x v="2"/>
  </r>
  <r>
    <d v="2019-11-07T00:00:00"/>
    <s v="FPO"/>
    <s v="'30-95-41"/>
    <n v="20505460"/>
    <s v="JUSTIN DAWKINS 200000000528294937 MTB RIDE LEADER 040004     10 07NOV19 14:56"/>
    <n v="286"/>
    <m/>
    <n v="8042.8000000000011"/>
    <n v="-286"/>
    <x v="14"/>
    <x v="2"/>
  </r>
  <r>
    <d v="2019-11-11T00:00:00"/>
    <s v="FPO"/>
    <s v="'30-95-41"/>
    <n v="20505460"/>
    <s v="JAMES RICHARDS 200000000529019810 COACHING 403109     10 09NOV19 13:32"/>
    <n v="40"/>
    <m/>
    <n v="8002.8000000000011"/>
    <n v="-40"/>
    <x v="9"/>
    <x v="2"/>
  </r>
  <r>
    <d v="2019-11-11T00:00:00"/>
    <s v="FPO"/>
    <s v="'30-95-41"/>
    <n v="20505460"/>
    <s v="SARAH PRITCHARD 600000000530371595 COACHING 090128     10 09NOV19 13:22"/>
    <n v="40"/>
    <m/>
    <n v="7962.8000000000011"/>
    <n v="-40"/>
    <x v="9"/>
    <x v="2"/>
  </r>
  <r>
    <d v="2019-11-11T00:00:00"/>
    <s v="FPO"/>
    <s v="'30-95-41"/>
    <n v="20505460"/>
    <s v="GARETH RICHARDS 100000000529013764 COACHING 776851     10 09NOV19 13:29"/>
    <n v="60"/>
    <m/>
    <n v="7902.8000000000011"/>
    <n v="-60"/>
    <x v="9"/>
    <x v="2"/>
  </r>
  <r>
    <d v="2019-11-11T00:00:00"/>
    <s v="FPO"/>
    <s v="'30-95-41"/>
    <n v="20505460"/>
    <s v="HSBC 300000000534270167 COACHING 404321     10 09NOV19 13:24"/>
    <n v="60"/>
    <m/>
    <n v="7842.8000000000011"/>
    <n v="-60"/>
    <x v="9"/>
    <x v="2"/>
  </r>
  <r>
    <d v="2019-11-11T00:00:00"/>
    <s v="FPO"/>
    <s v="'30-95-41"/>
    <n v="20505460"/>
    <s v="LOUIS BROOKS 300000000534268711 COACHING 209861     10 09NOV19 13:19"/>
    <n v="60"/>
    <m/>
    <n v="7782.8000000000011"/>
    <n v="-60"/>
    <x v="9"/>
    <x v="2"/>
  </r>
  <r>
    <d v="2019-11-11T00:00:00"/>
    <s v="FPO"/>
    <s v="'30-95-41"/>
    <n v="20505460"/>
    <s v="JAMES DICKENS 300000000534268187 COACHING 538133     10 09NOV19 13:17"/>
    <n v="60"/>
    <m/>
    <n v="7722.8000000000011"/>
    <n v="-60"/>
    <x v="9"/>
    <x v="2"/>
  </r>
  <r>
    <d v="2019-11-11T00:00:00"/>
    <s v="FPO"/>
    <s v="'30-95-41"/>
    <n v="20505460"/>
    <s v="EDWARD MOSELEY 100000000529009694 COACHING 090128     10 09NOV19 13:15"/>
    <n v="60"/>
    <m/>
    <n v="7662.8000000000011"/>
    <n v="-60"/>
    <x v="9"/>
    <x v="2"/>
  </r>
  <r>
    <d v="2019-11-11T00:00:00"/>
    <s v="FPO"/>
    <s v="'30-95-41"/>
    <n v="20505460"/>
    <s v="BEN DALE 600000000530368778 COACHING 110342     10 09NOV19 13:12"/>
    <n v="60"/>
    <m/>
    <n v="7602.8000000000011"/>
    <n v="-60"/>
    <x v="9"/>
    <x v="2"/>
  </r>
  <r>
    <d v="2019-11-12T00:00:00"/>
    <s v="PAY"/>
    <s v="'30-95-41"/>
    <n v="20505460"/>
    <n v="480"/>
    <n v="70"/>
    <m/>
    <n v="7532.8000000000011"/>
    <n v="-70"/>
    <x v="18"/>
    <x v="2"/>
  </r>
  <r>
    <d v="2019-11-12T00:00:00"/>
    <s v="FPO"/>
    <s v="'30-95-41"/>
    <n v="20505460"/>
    <s v="JAMES DICKENS 100000000529929364 MCS COACHING 090129     10 12NOV19 13:29"/>
    <n v="163"/>
    <m/>
    <n v="7369.8000000000011"/>
    <n v="-163"/>
    <x v="14"/>
    <x v="2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30">
  <r>
    <d v="2017-01-06T00:00:00"/>
    <s v="FPI"/>
    <s v="'30-95-41"/>
    <n v="20505460"/>
    <s v="RANA A ANUSH RANA RP4659989282718500 202267     10 06JAN17 14:27"/>
    <m/>
    <n v="15.6"/>
    <n v="4239.8999999999996"/>
    <n v="15.6"/>
    <x v="0"/>
    <x v="0"/>
  </r>
  <r>
    <d v="2017-01-09T00:00:00"/>
    <s v="CHQ"/>
    <s v="'30-95-41"/>
    <n v="20505460"/>
    <n v="285"/>
    <n v="571.9"/>
    <m/>
    <n v="3677.3"/>
    <n v="-571.9"/>
    <x v="1"/>
    <x v="0"/>
  </r>
  <r>
    <d v="2017-01-09T00:00:00"/>
    <s v="TFR"/>
    <s v="'30-95-41"/>
    <n v="20505460"/>
    <s v="M HERRIOTT 07JAN17 MARK HERRIOTT"/>
    <m/>
    <n v="9.3000000000000007"/>
    <n v="4249.2"/>
    <n v="9.3000000000000007"/>
    <x v="0"/>
    <x v="0"/>
  </r>
  <r>
    <d v="2017-01-20T00:00:00"/>
    <s v="BGC"/>
    <s v="'30-95-41"/>
    <n v="20505460"/>
    <s v="BRITISH CYCLING FE ZFCMA04"/>
    <m/>
    <n v="117.3"/>
    <n v="3794.6"/>
    <n v="117.3"/>
    <x v="0"/>
    <x v="0"/>
  </r>
  <r>
    <d v="2017-01-27T00:00:00"/>
    <s v="BGC"/>
    <s v="'30-95-41"/>
    <n v="20505460"/>
    <s v="BRITISH CYCLING FE ZFCMA04"/>
    <m/>
    <n v="13.6"/>
    <n v="3808.2"/>
    <n v="13.6"/>
    <x v="0"/>
    <x v="0"/>
  </r>
  <r>
    <d v="2017-01-31T00:00:00"/>
    <s v="FPI"/>
    <s v="'30-95-41"/>
    <n v="20505460"/>
    <s v="MR MARK A SKELTON COED/BRININSKELTON 11142828741116000N 558136     10 31JAN17 14:28"/>
    <m/>
    <n v="17.600000000000001"/>
    <n v="3825.8"/>
    <n v="17.600000000000001"/>
    <x v="0"/>
    <x v="0"/>
  </r>
  <r>
    <d v="2017-02-01T00:00:00"/>
    <s v="CHQ"/>
    <s v="'30-95-41"/>
    <n v="20505460"/>
    <n v="288"/>
    <n v="12"/>
    <m/>
    <n v="3823.8"/>
    <n v="-12"/>
    <x v="2"/>
    <x v="0"/>
  </r>
  <r>
    <d v="2017-02-01T00:00:00"/>
    <s v="BGC"/>
    <s v="'30-95-41"/>
    <n v="20505460"/>
    <s v="BRITISH CYCLING FE ZZMAL01"/>
    <m/>
    <n v="10"/>
    <n v="3835.8"/>
    <n v="10"/>
    <x v="3"/>
    <x v="0"/>
  </r>
  <r>
    <d v="2017-02-16T00:00:00"/>
    <s v="BGC"/>
    <s v="'30-95-41"/>
    <n v="20505460"/>
    <s v="BRITISH CYCLING FE ZZMAL01"/>
    <m/>
    <n v="85"/>
    <n v="3908.8"/>
    <n v="85"/>
    <x v="3"/>
    <x v="0"/>
  </r>
  <r>
    <d v="2017-02-21T00:00:00"/>
    <s v="DEP"/>
    <s v="'30-95-41"/>
    <n v="20505460"/>
    <n v="500184"/>
    <m/>
    <n v="645.6"/>
    <n v="4554.3999999999996"/>
    <n v="509.23"/>
    <x v="3"/>
    <x v="0"/>
  </r>
  <r>
    <d v="2017-02-21T00:00:00"/>
    <m/>
    <m/>
    <m/>
    <m/>
    <m/>
    <m/>
    <m/>
    <n v="77"/>
    <x v="4"/>
    <x v="0"/>
  </r>
  <r>
    <d v="2017-02-21T00:00:00"/>
    <m/>
    <m/>
    <m/>
    <m/>
    <m/>
    <m/>
    <m/>
    <n v="59.37"/>
    <x v="5"/>
    <x v="0"/>
  </r>
  <r>
    <d v="2017-02-22T00:00:00"/>
    <s v="CHQ"/>
    <s v="'30-95-41"/>
    <n v="20505460"/>
    <n v="286"/>
    <n v="71"/>
    <m/>
    <n v="4582.3999999999996"/>
    <n v="-71"/>
    <x v="2"/>
    <x v="0"/>
  </r>
  <r>
    <d v="2017-02-22T00:00:00"/>
    <s v="CHQ"/>
    <s v="'30-95-41"/>
    <n v="20505460"/>
    <n v="290"/>
    <n v="36"/>
    <m/>
    <n v="4653.3999999999996"/>
    <n v="-36"/>
    <x v="2"/>
    <x v="0"/>
  </r>
  <r>
    <d v="2017-02-22T00:00:00"/>
    <s v="BGC"/>
    <s v="'30-95-41"/>
    <n v="20505460"/>
    <s v="BRITISH CYCLING FE ZZMAL01"/>
    <m/>
    <n v="135"/>
    <n v="4689.3999999999996"/>
    <n v="135"/>
    <x v="3"/>
    <x v="0"/>
  </r>
  <r>
    <d v="2017-02-28T00:00:00"/>
    <s v="CHQ"/>
    <s v="'30-95-41"/>
    <n v="20505460"/>
    <n v="287"/>
    <n v="50"/>
    <m/>
    <n v="4532.3999999999996"/>
    <n v="-50"/>
    <x v="2"/>
    <x v="0"/>
  </r>
  <r>
    <d v="2017-03-02T00:00:00"/>
    <s v="CHQ"/>
    <s v="'30-95-41"/>
    <n v="20505460"/>
    <n v="292"/>
    <n v="108"/>
    <m/>
    <n v="4544.3999999999996"/>
    <n v="-108"/>
    <x v="6"/>
    <x v="0"/>
  </r>
  <r>
    <d v="2017-03-02T00:00:00"/>
    <s v="BGC"/>
    <s v="'30-95-41"/>
    <n v="20505460"/>
    <s v="BRITISH CYCLING FE ZZMAL01"/>
    <m/>
    <n v="60"/>
    <n v="4592.3999999999996"/>
    <n v="60"/>
    <x v="3"/>
    <x v="0"/>
  </r>
  <r>
    <d v="2017-03-02T00:00:00"/>
    <s v="BGC"/>
    <s v="'30-95-41"/>
    <n v="20505460"/>
    <s v="BRITISH CYCLING FE ZZMAL10"/>
    <m/>
    <n v="60"/>
    <n v="4652.3999999999996"/>
    <n v="60"/>
    <x v="3"/>
    <x v="0"/>
  </r>
  <r>
    <d v="2017-03-07T00:00:00"/>
    <s v="DEP"/>
    <s v="'30-95-41"/>
    <n v="20505460"/>
    <n v="500185"/>
    <m/>
    <n v="64.5"/>
    <n v="4608.8999999999996"/>
    <n v="50"/>
    <x v="5"/>
    <x v="0"/>
  </r>
  <r>
    <d v="2017-03-07T00:00:00"/>
    <m/>
    <m/>
    <m/>
    <m/>
    <m/>
    <m/>
    <m/>
    <n v="14.5"/>
    <x v="4"/>
    <x v="0"/>
  </r>
  <r>
    <d v="2017-03-08T00:00:00"/>
    <s v="BGC"/>
    <s v="'30-95-41"/>
    <n v="20505460"/>
    <s v="BRITISH CYCLING FE ZZMAL01"/>
    <m/>
    <n v="115"/>
    <n v="4723.8999999999996"/>
    <n v="115"/>
    <x v="3"/>
    <x v="0"/>
  </r>
  <r>
    <d v="2017-03-08T00:00:00"/>
    <s v="BGC"/>
    <s v="'30-95-41"/>
    <n v="20505460"/>
    <s v="BRITISH CYCLING FE ZZMAL10"/>
    <m/>
    <n v="135"/>
    <n v="4858.8999999999996"/>
    <n v="135"/>
    <x v="3"/>
    <x v="0"/>
  </r>
  <r>
    <d v="2017-03-10T00:00:00"/>
    <s v="CHQ"/>
    <s v="'30-95-41"/>
    <n v="20505460"/>
    <n v="289"/>
    <n v="240"/>
    <m/>
    <n v="4705.3999999999996"/>
    <n v="-240"/>
    <x v="6"/>
    <x v="0"/>
  </r>
  <r>
    <d v="2017-03-10T00:00:00"/>
    <s v="BGC"/>
    <s v="'30-95-41"/>
    <n v="20505460"/>
    <s v="BRITISH CYCLING FE ZFCMA04"/>
    <m/>
    <n v="86.5"/>
    <n v="4945.3999999999996"/>
    <n v="86.5"/>
    <x v="0"/>
    <x v="0"/>
  </r>
  <r>
    <d v="2017-03-14T00:00:00"/>
    <s v="FPI"/>
    <s v="'30-95-41"/>
    <n v="20505460"/>
    <s v="KIRBY M A &amp; M A PIERS KIRBY 36220359299505000N 600127     10 14MAR17 22:03"/>
    <m/>
    <n v="17.5"/>
    <n v="4722.8999999999996"/>
    <n v="17.5"/>
    <x v="7"/>
    <x v="0"/>
  </r>
  <r>
    <d v="2017-03-14T00:00:00"/>
    <s v="FPI"/>
    <s v="'30-95-41"/>
    <n v="20505460"/>
    <s v="ROCCA S/A DARCEY ROCCA 29224850118284000R 832845     10 14MAR17 22:48"/>
    <m/>
    <n v="17.5"/>
    <n v="4757.8999999999996"/>
    <n v="17.5"/>
    <x v="7"/>
    <x v="0"/>
  </r>
  <r>
    <d v="2017-03-14T00:00:00"/>
    <s v="FPI"/>
    <s v="'30-95-41"/>
    <n v="20505460"/>
    <s v="WILKINS&amp;HATCHER J HATCHER WILKINS 13221038065518000N 522139     10 14MAR17 22:10"/>
    <m/>
    <n v="17.5"/>
    <n v="4740.3999999999996"/>
    <n v="17.5"/>
    <x v="7"/>
    <x v="0"/>
  </r>
  <r>
    <d v="2017-03-15T00:00:00"/>
    <s v="FPI"/>
    <s v="'30-95-41"/>
    <n v="20505460"/>
    <s v="AMY THORNBER TOBY THORNBER 00151075632BBDVSDQ 090126     10 15MAR17 19:14"/>
    <m/>
    <n v="17.5"/>
    <n v="5290.4"/>
    <n v="17.5"/>
    <x v="7"/>
    <x v="0"/>
  </r>
  <r>
    <d v="2017-03-15T00:00:00"/>
    <s v="FPI"/>
    <s v="'30-95-41"/>
    <n v="20505460"/>
    <s v="ARCHER VJ&amp;B JOE ARCHER 052859701380513001 404777     10 15MAR17 08:31"/>
    <m/>
    <n v="17.5"/>
    <n v="5220.3999999999996"/>
    <n v="17.5"/>
    <x v="7"/>
    <x v="0"/>
  </r>
  <r>
    <d v="2017-03-15T00:00:00"/>
    <s v="FPI"/>
    <s v="'30-95-41"/>
    <n v="20505460"/>
    <s v="BRADLEY LUCKMAN J LUCKMAN 00151489632BBCFHKB 090127     10 15MAR17 20:58"/>
    <m/>
    <n v="17.5"/>
    <n v="5342.9"/>
    <n v="17.5"/>
    <x v="7"/>
    <x v="0"/>
  </r>
  <r>
    <d v="2017-03-15T00:00:00"/>
    <s v="BGC"/>
    <s v="'30-95-41"/>
    <n v="20505460"/>
    <s v="BRITISH CYCLING FE ZZMAL01"/>
    <m/>
    <n v="275"/>
    <n v="5167.8999999999996"/>
    <n v="275"/>
    <x v="3"/>
    <x v="0"/>
  </r>
  <r>
    <d v="2017-03-15T00:00:00"/>
    <s v="BGC"/>
    <s v="'30-95-41"/>
    <n v="20505460"/>
    <s v="BRITISH CYCLING FE ZZMAL10"/>
    <m/>
    <n v="135"/>
    <n v="4892.8999999999996"/>
    <n v="135"/>
    <x v="3"/>
    <x v="0"/>
  </r>
  <r>
    <d v="2017-03-15T00:00:00"/>
    <s v="FPI"/>
    <s v="'30-95-41"/>
    <n v="20505460"/>
    <s v="CATHERINE SMITH BARNEY SMITH 00153425632BLWDWSS 090128     10 15MAR17 20:35"/>
    <m/>
    <n v="17.5"/>
    <n v="5325.4"/>
    <n v="17.5"/>
    <x v="7"/>
    <x v="0"/>
  </r>
  <r>
    <d v="2017-03-15T00:00:00"/>
    <s v="FPI"/>
    <s v="'30-95-41"/>
    <n v="20505460"/>
    <s v="HARNDEN EM FAMILY HARNDEN 13144502704935000N 538133     10 15MAR17 14:45"/>
    <m/>
    <n v="17.5"/>
    <n v="5237.8999999999996"/>
    <n v="17.5"/>
    <x v="7"/>
    <x v="0"/>
  </r>
  <r>
    <d v="2017-03-15T00:00:00"/>
    <s v="FPI"/>
    <s v="'30-95-41"/>
    <n v="20505460"/>
    <s v="MARSHALL J&amp;L Z&amp;O MARSHALL 293465402180513001 402027     10 15MAR17 08:12"/>
    <m/>
    <n v="35"/>
    <n v="5202.8999999999996"/>
    <n v="35"/>
    <x v="7"/>
    <x v="0"/>
  </r>
  <r>
    <d v="2017-03-15T00:00:00"/>
    <s v="FPI"/>
    <s v="'30-95-41"/>
    <n v="20505460"/>
    <s v="MARTHA WORTHINGTON JONAH WORTHINGTON 00151489632BBCFHJP 090126     10 15MAR17 19:48"/>
    <m/>
    <n v="17.5"/>
    <n v="5307.9"/>
    <n v="17.5"/>
    <x v="7"/>
    <x v="0"/>
  </r>
  <r>
    <d v="2017-03-15T00:00:00"/>
    <s v="FPI"/>
    <s v="'30-95-41"/>
    <n v="20505460"/>
    <s v="NELSON T N WILLS+PTOLEMY NELS RP4659983902674400 204606     10 15MAR17 18:02"/>
    <m/>
    <n v="35"/>
    <n v="5272.9"/>
    <n v="35"/>
    <x v="7"/>
    <x v="0"/>
  </r>
  <r>
    <d v="2017-03-16T00:00:00"/>
    <s v="PAY"/>
    <s v="'30-95-41"/>
    <n v="20505460"/>
    <n v="294"/>
    <n v="300"/>
    <m/>
    <n v="5042.8999999999996"/>
    <n v="-300"/>
    <x v="8"/>
    <x v="0"/>
  </r>
  <r>
    <d v="2017-03-16T00:00:00"/>
    <s v="FPI"/>
    <s v="'30-95-41"/>
    <n v="20505460"/>
    <s v="DUTTON DAVID LUCAS DUTTON FP17075O02889201 070116     10 16MAR17 17:56"/>
    <m/>
    <n v="17.5"/>
    <n v="5060.3999999999996"/>
    <n v="17.5"/>
    <x v="7"/>
    <x v="0"/>
  </r>
  <r>
    <d v="2017-03-17T00:00:00"/>
    <s v="TFR"/>
    <s v="'30-95-41"/>
    <n v="20505460"/>
    <s v="C THOMAS THOMAS HAF"/>
    <m/>
    <n v="52.5"/>
    <n v="5112.8999999999996"/>
    <n v="52.5"/>
    <x v="7"/>
    <x v="0"/>
  </r>
  <r>
    <d v="2017-03-20T00:00:00"/>
    <s v="FPI"/>
    <s v="'30-95-41"/>
    <n v="20505460"/>
    <s v="GURNSEY DAVID EDAN GURNSEY FP17077O04039114 070116     10 18MAR17 17:04"/>
    <m/>
    <n v="17.5"/>
    <n v="5200.3999999999996"/>
    <n v="17.5"/>
    <x v="7"/>
    <x v="0"/>
  </r>
  <r>
    <d v="2017-03-20T00:00:00"/>
    <s v="FPI"/>
    <s v="'30-95-41"/>
    <n v="20505460"/>
    <s v="HARDING K SIM HARDING 36080619640144000N 558136     10 20MAR17 08:06"/>
    <m/>
    <n v="17.5"/>
    <n v="5235.3999999999996"/>
    <n v="17.5"/>
    <x v="7"/>
    <x v="0"/>
  </r>
  <r>
    <d v="2017-03-20T00:00:00"/>
    <s v="TFR"/>
    <s v="'30-95-41"/>
    <n v="20505460"/>
    <s v="P ROBERTS  18MAR17 2017 COACHING"/>
    <m/>
    <n v="17.5"/>
    <n v="5182.8999999999996"/>
    <n v="17.5"/>
    <x v="7"/>
    <x v="0"/>
  </r>
  <r>
    <d v="2017-03-20T00:00:00"/>
    <s v="FPI"/>
    <s v="'30-95-41"/>
    <n v="20505460"/>
    <s v="WILKINS&amp;HATCHER R HATCHER WILKINS 44030317059849000N 522139     10 19MAR17 03:03"/>
    <m/>
    <n v="17.5"/>
    <n v="5217.8999999999996"/>
    <n v="17.5"/>
    <x v="7"/>
    <x v="0"/>
  </r>
  <r>
    <d v="2017-03-20T00:00:00"/>
    <s v="FPI"/>
    <s v="'30-95-41"/>
    <n v="20505460"/>
    <s v="WILLIAMS K&amp;A GRACE DAISY BEN 322002034090813001 401100     10 18MAR17 09:04"/>
    <m/>
    <n v="52.5"/>
    <n v="5165.3999999999996"/>
    <n v="52.5"/>
    <x v="7"/>
    <x v="0"/>
  </r>
  <r>
    <d v="2017-03-21T00:00:00"/>
    <s v="DEP"/>
    <s v="'30-95-41"/>
    <n v="20505460"/>
    <n v="500187"/>
    <m/>
    <n v="2211.8000000000002"/>
    <n v="7482.2"/>
    <n v="1911.8"/>
    <x v="3"/>
    <x v="0"/>
  </r>
  <r>
    <d v="2017-03-21T00:00:00"/>
    <m/>
    <m/>
    <m/>
    <m/>
    <m/>
    <m/>
    <m/>
    <n v="300"/>
    <x v="8"/>
    <x v="0"/>
  </r>
  <r>
    <d v="2017-03-21T00:00:00"/>
    <s v="TFR"/>
    <s v="'30-95-41"/>
    <n v="20505460"/>
    <s v="H SENTER LOGAN SENTER FEES"/>
    <m/>
    <n v="17.5"/>
    <n v="5252.9"/>
    <n v="17.5"/>
    <x v="7"/>
    <x v="0"/>
  </r>
  <r>
    <d v="2017-03-21T00:00:00"/>
    <s v="FPI"/>
    <s v="'30-95-41"/>
    <n v="20505460"/>
    <s v="MS L M F KING MORGAN KING 000000000095075749 089300     10 21MAR17 08:35"/>
    <m/>
    <n v="17.5"/>
    <n v="5270.4"/>
    <n v="17.5"/>
    <x v="7"/>
    <x v="0"/>
  </r>
  <r>
    <d v="2017-03-22T00:00:00"/>
    <s v="BGC"/>
    <s v="'30-95-41"/>
    <n v="20505460"/>
    <s v="BRITISH CYCLING FE ZZMAL01"/>
    <m/>
    <n v="115"/>
    <n v="7597.2"/>
    <n v="115"/>
    <x v="3"/>
    <x v="0"/>
  </r>
  <r>
    <d v="2017-03-23T00:00:00"/>
    <s v="DEP"/>
    <s v="'30-95-41"/>
    <n v="20505460"/>
    <n v="500188"/>
    <m/>
    <n v="547.5"/>
    <n v="8144.7"/>
    <n v="407.5"/>
    <x v="7"/>
    <x v="0"/>
  </r>
  <r>
    <d v="2017-03-23T00:00:00"/>
    <m/>
    <m/>
    <m/>
    <m/>
    <m/>
    <m/>
    <m/>
    <n v="140"/>
    <x v="4"/>
    <x v="0"/>
  </r>
  <r>
    <d v="2017-03-23T00:00:00"/>
    <s v="FPI"/>
    <s v="'30-95-41"/>
    <n v="20505460"/>
    <s v="ALICE BRUCE MALVERN CYCLE 00153425632BLXZQGJ 090129     10 23MAR17 22:55"/>
    <m/>
    <n v="17.5"/>
    <n v="8162.2"/>
    <n v="17.5"/>
    <x v="7"/>
    <x v="0"/>
  </r>
  <r>
    <d v="2017-03-24T00:00:00"/>
    <s v="BGC"/>
    <s v="'30-95-41"/>
    <n v="20505460"/>
    <s v="BRITISH CYCLING FE ZFCMA04"/>
    <m/>
    <n v="108"/>
    <n v="8270.2000000000007"/>
    <n v="108"/>
    <x v="0"/>
    <x v="0"/>
  </r>
  <r>
    <d v="2017-03-27T00:00:00"/>
    <s v="DEP"/>
    <s v="'30-95-41"/>
    <n v="20505460"/>
    <n v="500189"/>
    <m/>
    <n v="120"/>
    <n v="8470.2000000000007"/>
    <n v="105"/>
    <x v="7"/>
    <x v="0"/>
  </r>
  <r>
    <d v="2017-03-27T00:00:00"/>
    <m/>
    <m/>
    <m/>
    <m/>
    <m/>
    <m/>
    <m/>
    <n v="15"/>
    <x v="5"/>
    <x v="0"/>
  </r>
  <r>
    <d v="2017-03-27T00:00:00"/>
    <s v="FPI"/>
    <s v="'30-95-41"/>
    <n v="20505460"/>
    <s v="BUTLER SK SARAH BUTLER 417023420591623001 402029     10 26MAR17 19:50"/>
    <m/>
    <n v="35"/>
    <n v="8305.2000000000007"/>
    <n v="35"/>
    <x v="7"/>
    <x v="0"/>
  </r>
  <r>
    <d v="2017-03-27T00:00:00"/>
    <s v="FPI"/>
    <s v="'30-95-41"/>
    <n v="20505460"/>
    <s v="NIXON MJ&amp;LJ BETHIA+ELIJAHNIXON 088989440212623001 402820     10 26MAR17 21:20"/>
    <m/>
    <n v="35"/>
    <n v="8340.2000000000007"/>
    <n v="35"/>
    <x v="7"/>
    <x v="0"/>
  </r>
  <r>
    <d v="2017-03-27T00:00:00"/>
    <s v="TFR"/>
    <s v="'30-95-41"/>
    <n v="20505460"/>
    <s v="S GOODE RIDE4CHARLIE DONAT"/>
    <m/>
    <n v="10"/>
    <n v="8350.2000000000007"/>
    <n v="10"/>
    <x v="5"/>
    <x v="0"/>
  </r>
  <r>
    <d v="2017-03-28T00:00:00"/>
    <s v="CHQ"/>
    <s v="'30-95-41"/>
    <n v="20505460"/>
    <n v="293"/>
    <n v="336"/>
    <m/>
    <n v="8134.2"/>
    <n v="-336"/>
    <x v="6"/>
    <x v="0"/>
  </r>
  <r>
    <d v="2017-03-30T00:00:00"/>
    <s v="CHQ"/>
    <s v="'30-95-41"/>
    <n v="20505460"/>
    <n v="295"/>
    <n v="20"/>
    <m/>
    <n v="8121.7"/>
    <n v="-20"/>
    <x v="6"/>
    <x v="0"/>
  </r>
  <r>
    <d v="2017-03-30T00:00:00"/>
    <s v="BGC"/>
    <s v="'30-95-41"/>
    <n v="20505460"/>
    <s v="BRITISH CYCLING FE ZZMAL10"/>
    <m/>
    <n v="7.5"/>
    <n v="8141.7"/>
    <n v="7.5"/>
    <x v="3"/>
    <x v="0"/>
  </r>
  <r>
    <d v="2017-04-03T00:00:00"/>
    <s v="CHQ"/>
    <s v="'30-95-41"/>
    <n v="20505460"/>
    <n v="296"/>
    <n v="51.66"/>
    <m/>
    <n v="8126.64"/>
    <n v="-51.66"/>
    <x v="6"/>
    <x v="0"/>
  </r>
  <r>
    <d v="2017-04-03T00:00:00"/>
    <s v="CHQ"/>
    <s v="'30-95-41"/>
    <n v="20505460"/>
    <n v="299"/>
    <n v="12.2"/>
    <m/>
    <n v="8178.3"/>
    <n v="-12.2"/>
    <x v="2"/>
    <x v="0"/>
  </r>
  <r>
    <d v="2017-04-03T00:00:00"/>
    <s v="BGC"/>
    <s v="'30-95-41"/>
    <n v="20505460"/>
    <s v="BRITISH CYCLING FE ZFCMA04"/>
    <m/>
    <n v="68.8"/>
    <n v="8190.5"/>
    <n v="68.8"/>
    <x v="0"/>
    <x v="0"/>
  </r>
  <r>
    <d v="2017-04-04T00:00:00"/>
    <s v="CHQ"/>
    <s v="'30-95-41"/>
    <n v="20505460"/>
    <n v="298"/>
    <n v="140"/>
    <m/>
    <n v="7986.64"/>
    <n v="-140"/>
    <x v="6"/>
    <x v="0"/>
  </r>
  <r>
    <d v="2017-04-05T00:00:00"/>
    <s v="CHQ"/>
    <s v="'30-95-41"/>
    <n v="20505460"/>
    <n v="291"/>
    <n v="23"/>
    <m/>
    <n v="7940.64"/>
    <n v="-23"/>
    <x v="6"/>
    <x v="0"/>
  </r>
  <r>
    <d v="2017-04-05T00:00:00"/>
    <s v="CHQ"/>
    <s v="'30-95-41"/>
    <n v="20505460"/>
    <n v="297"/>
    <n v="23"/>
    <m/>
    <n v="7963.64"/>
    <n v="-23"/>
    <x v="6"/>
    <x v="0"/>
  </r>
  <r>
    <d v="2017-04-05T00:00:00"/>
    <s v="FPI"/>
    <s v="'30-95-41"/>
    <n v="20505460"/>
    <s v="SULLIVAN J HARRY SULLIVAN 553282610591504001 404039     10 05APR17 19:50"/>
    <m/>
    <n v="17.5"/>
    <n v="7958.14"/>
    <n v="17.5"/>
    <x v="7"/>
    <x v="0"/>
  </r>
  <r>
    <d v="2017-04-07T00:00:00"/>
    <s v="DEP"/>
    <s v="'30-95-41"/>
    <n v="20505460"/>
    <n v="500190"/>
    <m/>
    <n v="10"/>
    <n v="7968.14"/>
    <n v="10"/>
    <x v="0"/>
    <x v="0"/>
  </r>
  <r>
    <d v="2017-04-12T00:00:00"/>
    <s v="CHQ"/>
    <s v="'30-95-41"/>
    <n v="20505460"/>
    <n v="363"/>
    <n v="10.69"/>
    <m/>
    <n v="7957.45"/>
    <n v="-10.69"/>
    <x v="2"/>
    <x v="0"/>
  </r>
  <r>
    <d v="2017-04-12T00:00:00"/>
    <s v="CHQ"/>
    <s v="'30-95-41"/>
    <n v="20505460"/>
    <n v="364"/>
    <n v="17.5"/>
    <m/>
    <n v="7939.95"/>
    <n v="-17.5"/>
    <x v="7"/>
    <x v="0"/>
  </r>
  <r>
    <d v="2017-04-21T00:00:00"/>
    <s v="CHQ"/>
    <s v="'30-95-41"/>
    <n v="20505460"/>
    <n v="361"/>
    <n v="28"/>
    <m/>
    <n v="7911.95"/>
    <n v="-28"/>
    <x v="6"/>
    <x v="0"/>
  </r>
  <r>
    <d v="2017-04-27T00:00:00"/>
    <s v="DEP"/>
    <s v="'30-95-41"/>
    <n v="20505460"/>
    <n v="500191"/>
    <m/>
    <n v="32"/>
    <n v="7943.95"/>
    <n v="20"/>
    <x v="4"/>
    <x v="0"/>
  </r>
  <r>
    <d v="2017-04-27T00:00:00"/>
    <m/>
    <m/>
    <m/>
    <m/>
    <m/>
    <m/>
    <m/>
    <n v="12"/>
    <x v="0"/>
    <x v="0"/>
  </r>
  <r>
    <d v="2017-04-28T00:00:00"/>
    <s v="BGC"/>
    <s v="'30-95-41"/>
    <n v="20505460"/>
    <s v="BRITISH CYCLING FE ZFCMA04"/>
    <m/>
    <n v="18"/>
    <n v="7961.95"/>
    <n v="18"/>
    <x v="0"/>
    <x v="0"/>
  </r>
  <r>
    <d v="2017-05-02T00:00:00"/>
    <s v="FPI"/>
    <s v="'30-95-41"/>
    <n v="20505460"/>
    <s v="KIRBY M A &amp; M A PIERS KIRBY 62203609231617000N 600127     10 02MAY17 20:36"/>
    <m/>
    <n v="6"/>
    <n v="7967.95"/>
    <n v="6"/>
    <x v="7"/>
    <x v="0"/>
  </r>
  <r>
    <d v="2017-05-04T00:00:00"/>
    <s v="DEP"/>
    <s v="'30-95-41"/>
    <n v="20505460"/>
    <n v="500192"/>
    <m/>
    <n v="70.5"/>
    <n v="8038.45"/>
    <n v="10.5"/>
    <x v="7"/>
    <x v="0"/>
  </r>
  <r>
    <d v="2017-05-04T00:00:00"/>
    <m/>
    <m/>
    <m/>
    <m/>
    <m/>
    <m/>
    <m/>
    <n v="60"/>
    <x v="4"/>
    <x v="0"/>
  </r>
  <r>
    <d v="2017-05-05T00:00:00"/>
    <s v="BGC"/>
    <s v="'30-95-41"/>
    <n v="20505460"/>
    <s v="BRITISH CYCLING FE ZFCMA04"/>
    <m/>
    <n v="84"/>
    <n v="8122.45"/>
    <n v="84"/>
    <x v="0"/>
    <x v="0"/>
  </r>
  <r>
    <d v="2017-05-10T00:00:00"/>
    <s v="TFR"/>
    <s v="'30-95-41"/>
    <n v="20505460"/>
    <s v="B BEDDOWS AIDEN BEDDOWS"/>
    <m/>
    <n v="21"/>
    <n v="8227.4500000000007"/>
    <n v="21"/>
    <x v="7"/>
    <x v="0"/>
  </r>
  <r>
    <d v="2017-05-10T00:00:00"/>
    <s v="TFR"/>
    <s v="'30-95-41"/>
    <n v="20505460"/>
    <s v="H SENTER LOGAN SENTER FEES"/>
    <m/>
    <n v="21"/>
    <n v="8248.4500000000007"/>
    <n v="21"/>
    <x v="7"/>
    <x v="0"/>
  </r>
  <r>
    <d v="2017-05-10T00:00:00"/>
    <s v="FPI"/>
    <s v="'30-95-41"/>
    <n v="20505460"/>
    <s v="HAIGHTON RACHEL ANYA HAIGHTON FP17130O17718057 070116     10 10MAY17 22:45"/>
    <m/>
    <n v="21"/>
    <n v="8332.4500000000007"/>
    <n v="21"/>
    <x v="7"/>
    <x v="0"/>
  </r>
  <r>
    <d v="2017-05-10T00:00:00"/>
    <s v="FPI"/>
    <s v="'30-95-41"/>
    <n v="20505460"/>
    <s v="HAIGHTON RACHEL CHARLIE HAIGHTON FP17130O17717198 070116     10 10MAY17 22:42"/>
    <m/>
    <n v="21"/>
    <n v="8311.4500000000007"/>
    <n v="21"/>
    <x v="7"/>
    <x v="0"/>
  </r>
  <r>
    <d v="2017-05-10T00:00:00"/>
    <s v="FPI"/>
    <s v="'30-95-41"/>
    <n v="20505460"/>
    <s v="HAIGHTON RACHEL ZOE HAIGHTON FP17130O17719253 070116     10 10MAY17 22:49"/>
    <m/>
    <n v="21"/>
    <n v="8353.4500000000007"/>
    <n v="21"/>
    <x v="7"/>
    <x v="0"/>
  </r>
  <r>
    <d v="2017-05-10T00:00:00"/>
    <s v="FPI"/>
    <s v="'30-95-41"/>
    <n v="20505460"/>
    <s v="JACKSON S+R AARON JACKSON RP4659987882032200 203964     10 10MAY17 18:08"/>
    <m/>
    <n v="21"/>
    <n v="8185.45"/>
    <n v="21"/>
    <x v="7"/>
    <x v="0"/>
  </r>
  <r>
    <d v="2017-05-10T00:00:00"/>
    <s v="FPI"/>
    <s v="'30-95-41"/>
    <n v="20505460"/>
    <s v="KIRBY M A &amp; M A PIERS KIRBY 16175948641620000N 600127     10 10MAY17 17:59"/>
    <m/>
    <n v="21"/>
    <n v="8143.45"/>
    <n v="21"/>
    <x v="7"/>
    <x v="0"/>
  </r>
  <r>
    <d v="2017-05-10T00:00:00"/>
    <s v="FPI"/>
    <s v="'30-95-41"/>
    <n v="20505460"/>
    <s v="MARTHA WORTHINGTON JONAH WORTHINGTON 00151489632BBCGJMR 090126     10 10MAY17 19:26"/>
    <m/>
    <n v="21"/>
    <n v="8206.4500000000007"/>
    <n v="21"/>
    <x v="7"/>
    <x v="0"/>
  </r>
  <r>
    <d v="2017-05-10T00:00:00"/>
    <s v="TFR"/>
    <s v="'30-95-41"/>
    <n v="20505460"/>
    <s v="P ROBERTS ROSIE ROBERTS"/>
    <m/>
    <n v="21"/>
    <n v="8164.45"/>
    <n v="21"/>
    <x v="7"/>
    <x v="0"/>
  </r>
  <r>
    <d v="2017-05-10T00:00:00"/>
    <s v="FPI"/>
    <s v="'30-95-41"/>
    <n v="20505460"/>
    <s v="WILKINS&amp;HATCHER ROMILLY JEMIMA HW 18220028803105000N 522139     10 10MAY17 22:00"/>
    <m/>
    <n v="42"/>
    <n v="8290.4500000000007"/>
    <n v="42"/>
    <x v="7"/>
    <x v="0"/>
  </r>
  <r>
    <d v="2017-05-11T00:00:00"/>
    <s v="FPI"/>
    <s v="'30-95-41"/>
    <n v="20505460"/>
    <s v="JOSEPHINE LEWIS BARNEY PALMER 00151612632BBCQBFL 090126     10 11MAY17 11:07"/>
    <m/>
    <n v="21"/>
    <n v="8416.4500000000007"/>
    <n v="21"/>
    <x v="7"/>
    <x v="0"/>
  </r>
  <r>
    <d v="2017-05-11T00:00:00"/>
    <s v="FPI"/>
    <s v="'30-95-41"/>
    <n v="20505460"/>
    <s v="MILLER M &amp; L CIARA MILLER 829578454201115001 403109     10 11MAY17 10:24"/>
    <m/>
    <n v="21"/>
    <n v="8395.4500000000007"/>
    <n v="21"/>
    <x v="7"/>
    <x v="0"/>
  </r>
  <r>
    <d v="2017-05-11T00:00:00"/>
    <s v="FPI"/>
    <s v="'30-95-41"/>
    <n v="20505460"/>
    <s v="MS L M F KING KING DAVIES 000000000098167578 089300     10 11MAY17 16:30"/>
    <m/>
    <n v="21"/>
    <n v="8437.4500000000007"/>
    <n v="21"/>
    <x v="7"/>
    <x v="0"/>
  </r>
  <r>
    <d v="2017-05-11T00:00:00"/>
    <s v="FPI"/>
    <s v="'30-95-41"/>
    <n v="20505460"/>
    <s v="ROCCA S/A DARCEY ROCCA 18080324795771000R 832845     10 11MAY17 08:03"/>
    <m/>
    <n v="21"/>
    <n v="8374.4500000000007"/>
    <n v="21"/>
    <x v="7"/>
    <x v="0"/>
  </r>
  <r>
    <d v="2017-05-11T00:00:00"/>
    <s v="FPI"/>
    <s v="'30-95-41"/>
    <n v="20505460"/>
    <s v="WILLIAMS K&amp;A GRACE DAISY BEN 370830025312115001 401100     10 11MAY17 21:35"/>
    <m/>
    <n v="63"/>
    <n v="8500.4500000000007"/>
    <n v="63"/>
    <x v="7"/>
    <x v="0"/>
  </r>
  <r>
    <d v="2017-05-12T00:00:00"/>
    <s v="TFR"/>
    <s v="'30-95-41"/>
    <n v="20505460"/>
    <s v="C MACKENZIE LEO MACKENZIE"/>
    <m/>
    <n v="21"/>
    <n v="8521.4500000000007"/>
    <n v="21"/>
    <x v="7"/>
    <x v="0"/>
  </r>
  <r>
    <d v="2017-05-12T00:00:00"/>
    <s v="FPI"/>
    <s v="'30-95-41"/>
    <n v="20505460"/>
    <s v="GURNSEY DAVID EDAN GURNSEY FP17132O18988707 070116     10 12MAY17 21:22"/>
    <m/>
    <n v="21"/>
    <n v="8542.4500000000007"/>
    <n v="21"/>
    <x v="7"/>
    <x v="0"/>
  </r>
  <r>
    <d v="2017-05-15T00:00:00"/>
    <s v="FPI"/>
    <s v="'30-95-41"/>
    <n v="20505460"/>
    <s v="ANDREW THORNBER TOBY THORNBER 00151075632BBDYRZF 090126     10 14MAY17 10:11"/>
    <m/>
    <n v="21"/>
    <n v="8605.4500000000007"/>
    <n v="21"/>
    <x v="7"/>
    <x v="0"/>
  </r>
  <r>
    <d v="2017-05-15T00:00:00"/>
    <s v="FPI"/>
    <s v="'30-95-41"/>
    <n v="20505460"/>
    <s v="BERRY&amp;DUKES E &amp; G BERRY 293769643041315001 404771     10 13MAY17 14:03"/>
    <m/>
    <n v="42"/>
    <n v="8584.4500000000007"/>
    <n v="42"/>
    <x v="7"/>
    <x v="0"/>
  </r>
  <r>
    <d v="2017-05-15T00:00:00"/>
    <s v="FPI"/>
    <s v="'30-95-41"/>
    <n v="20505460"/>
    <s v="NIXON MJ&amp;LJ BETHIA+ELIJAHNIXON 339833523570515001 402820     10 15MAY17 07:53"/>
    <m/>
    <n v="42"/>
    <n v="8647.4500000000007"/>
    <n v="42"/>
    <x v="7"/>
    <x v="0"/>
  </r>
  <r>
    <d v="2017-05-16T00:00:00"/>
    <s v="FPI"/>
    <s v="'30-95-41"/>
    <n v="20505460"/>
    <s v="HARNDEN EM ROBERT HARNDEN 47100953192731000N 538133     10 16MAY17 10:09"/>
    <m/>
    <n v="21"/>
    <n v="8668.4500000000007"/>
    <n v="21"/>
    <x v="7"/>
    <x v="0"/>
  </r>
  <r>
    <d v="2017-05-17T00:00:00"/>
    <s v="FPI"/>
    <s v="'30-95-41"/>
    <n v="20505460"/>
    <s v="ALICE BRUCE MALVERN CYCLE 00153425632BMQPWXG 090129     10 17MAY17 10:47"/>
    <m/>
    <n v="21"/>
    <n v="8710.4500000000007"/>
    <n v="21"/>
    <x v="7"/>
    <x v="0"/>
  </r>
  <r>
    <d v="2017-05-17T00:00:00"/>
    <s v="FPI"/>
    <s v="'30-95-41"/>
    <n v="20505460"/>
    <s v="ARCHER VJ&amp;B JOE ARCHER 204516105591715001 404777     10 17MAY17 19:55"/>
    <m/>
    <n v="21"/>
    <n v="8731.4500000000007"/>
    <n v="21"/>
    <x v="7"/>
    <x v="0"/>
  </r>
  <r>
    <d v="2017-05-17T00:00:00"/>
    <s v="FPI"/>
    <s v="'30-95-41"/>
    <n v="20505460"/>
    <s v="CATHERINE SMITH BARNEY SMITH 00153425632BMQSGPV 090128     10 17MAY17 21:21"/>
    <m/>
    <n v="21"/>
    <n v="8752.4500000000007"/>
    <n v="21"/>
    <x v="7"/>
    <x v="0"/>
  </r>
  <r>
    <d v="2017-05-17T00:00:00"/>
    <s v="FPI"/>
    <s v="'30-95-41"/>
    <n v="20505460"/>
    <s v="KENT MARTIN LUCAS KENT FP17137O01167217 070246     10 17MAY17 09:38"/>
    <m/>
    <n v="21"/>
    <n v="8689.4500000000007"/>
    <n v="21"/>
    <x v="7"/>
    <x v="0"/>
  </r>
  <r>
    <d v="2017-05-18T00:00:00"/>
    <s v="FPI"/>
    <s v="'30-95-41"/>
    <n v="20505460"/>
    <s v="BRADLEY LUCKMAN J LUCKMAN 00151489632BBCGMCW 090127     10 18MAY17 15:24"/>
    <m/>
    <n v="21"/>
    <n v="8815.4500000000007"/>
    <n v="21"/>
    <x v="7"/>
    <x v="0"/>
  </r>
  <r>
    <d v="2017-05-18T00:00:00"/>
    <s v="FPI"/>
    <s v="'30-95-41"/>
    <n v="20505460"/>
    <s v="MARSHALL J&amp;L Z&amp;O MARSHALL 403965530101815001 402027     10 18MAY17 10:10"/>
    <m/>
    <n v="42"/>
    <n v="8794.4500000000007"/>
    <n v="42"/>
    <x v="7"/>
    <x v="0"/>
  </r>
  <r>
    <d v="2017-05-22T00:00:00"/>
    <s v="FPI"/>
    <s v="'30-95-41"/>
    <n v="20505460"/>
    <s v="BUTLER SK ELLIOT ROBERTS 115054003502125001 402029     10 21MAY17 20:53"/>
    <m/>
    <n v="42"/>
    <n v="8920.4500000000007"/>
    <n v="42"/>
    <x v="7"/>
    <x v="0"/>
  </r>
  <r>
    <d v="2017-05-22T00:00:00"/>
    <s v="TFR"/>
    <s v="'30-95-41"/>
    <n v="20505460"/>
    <s v="C THOMAS   21MAY17 THOMAS HAF"/>
    <m/>
    <n v="63"/>
    <n v="8983.4500000000007"/>
    <n v="63"/>
    <x v="7"/>
    <x v="0"/>
  </r>
  <r>
    <d v="2017-05-22T00:00:00"/>
    <s v="FPI"/>
    <s v="'30-95-41"/>
    <n v="20505460"/>
    <s v="DUTTON DAVID LUCAS DUTTON HOODI FP17140O03164461 070116     10 20MAY17 16:59"/>
    <m/>
    <n v="21"/>
    <n v="8878.4500000000007"/>
    <n v="21"/>
    <x v="7"/>
    <x v="0"/>
  </r>
  <r>
    <d v="2017-05-22T00:00:00"/>
    <s v="FPI"/>
    <s v="'30-95-41"/>
    <n v="20505460"/>
    <s v="HARDING K SIMEON H 30090616687549000N 558136     10 20MAY17 09:06"/>
    <m/>
    <n v="21"/>
    <n v="8836.4500000000007"/>
    <n v="21"/>
    <x v="7"/>
    <x v="0"/>
  </r>
  <r>
    <d v="2017-05-22T00:00:00"/>
    <s v="FPI"/>
    <s v="'30-95-41"/>
    <n v="20505460"/>
    <s v="WHITEHEAD D&amp;D EMMA WHITEHEAD 761596211051025001 404404     10 20MAY17 15:01"/>
    <m/>
    <n v="21"/>
    <n v="8857.4500000000007"/>
    <n v="21"/>
    <x v="7"/>
    <x v="0"/>
  </r>
  <r>
    <d v="2017-05-24T00:00:00"/>
    <s v="CHQ"/>
    <s v="'30-95-41"/>
    <n v="20505460"/>
    <n v="366"/>
    <n v="14"/>
    <m/>
    <n v="8969.4500000000007"/>
    <n v="-14"/>
    <x v="7"/>
    <x v="0"/>
  </r>
  <r>
    <d v="2017-05-24T00:00:00"/>
    <s v="CHQ"/>
    <s v="'30-95-41"/>
    <n v="20505460"/>
    <n v="367"/>
    <n v="53.3"/>
    <m/>
    <n v="8916.15"/>
    <n v="-53.3"/>
    <x v="6"/>
    <x v="0"/>
  </r>
  <r>
    <d v="2017-05-24T00:00:00"/>
    <s v="FPI"/>
    <s v="'30-95-41"/>
    <n v="20505460"/>
    <s v="DAY-THOMPSON T M ELIN DAY-THOMPSON 23084150862666000N 560061     10 24MAY17 08:41"/>
    <m/>
    <n v="21"/>
    <n v="8937.15"/>
    <n v="21"/>
    <x v="7"/>
    <x v="0"/>
  </r>
  <r>
    <d v="2017-05-24T00:00:00"/>
    <s v="FPI"/>
    <s v="'30-95-41"/>
    <n v="20505460"/>
    <s v="NELSON T N WILLS+PTOLEMY NELS RP4659988837218300 204606     10 24MAY17 21:40"/>
    <m/>
    <n v="35"/>
    <n v="8972.15"/>
    <n v="35"/>
    <x v="7"/>
    <x v="0"/>
  </r>
  <r>
    <d v="2017-05-25T00:00:00"/>
    <s v="DEP"/>
    <s v="'30-95-41"/>
    <n v="20505460"/>
    <n v="500193"/>
    <m/>
    <n v="98.5"/>
    <n v="9070.65"/>
    <n v="12"/>
    <x v="0"/>
    <x v="0"/>
  </r>
  <r>
    <d v="2017-05-25T00:00:00"/>
    <m/>
    <m/>
    <m/>
    <m/>
    <m/>
    <m/>
    <m/>
    <n v="86.5"/>
    <x v="7"/>
    <x v="0"/>
  </r>
  <r>
    <d v="2017-05-25T00:00:00"/>
    <s v="FPI"/>
    <s v="'30-95-41"/>
    <n v="20505460"/>
    <s v="NELSON T N WILLS+PTOLEMY NELS RP4659988884943800 204606     10 25MAY17 13:57"/>
    <m/>
    <n v="7"/>
    <n v="9077.65"/>
    <n v="7"/>
    <x v="7"/>
    <x v="0"/>
  </r>
  <r>
    <d v="2017-05-30T00:00:00"/>
    <s v="CHQ"/>
    <s v="'30-95-41"/>
    <n v="20505460"/>
    <n v="374"/>
    <n v="80"/>
    <m/>
    <n v="8997.65"/>
    <n v="-80"/>
    <x v="9"/>
    <x v="0"/>
  </r>
  <r>
    <d v="2017-06-01T00:00:00"/>
    <s v="CHQ"/>
    <s v="'30-95-41"/>
    <n v="20505460"/>
    <n v="373"/>
    <n v="60"/>
    <m/>
    <n v="8937.65"/>
    <n v="-60"/>
    <x v="9"/>
    <x v="0"/>
  </r>
  <r>
    <d v="2017-06-02T00:00:00"/>
    <s v="FPI"/>
    <s v="'30-95-41"/>
    <n v="20505460"/>
    <s v="LNP ASSOCIATES ABIGAIL PROSSER 36070236538395000N 538133     10 02JUN17 07:02"/>
    <m/>
    <n v="21"/>
    <n v="8958.65"/>
    <n v="21"/>
    <x v="7"/>
    <x v="0"/>
  </r>
  <r>
    <d v="2017-06-05T00:00:00"/>
    <s v="BGC"/>
    <s v="'30-95-41"/>
    <n v="20505460"/>
    <s v="BRITISH CYCLING FE ZFCMA04"/>
    <m/>
    <n v="42"/>
    <n v="9000.65"/>
    <n v="42"/>
    <x v="0"/>
    <x v="0"/>
  </r>
  <r>
    <d v="2017-06-05T00:00:00"/>
    <s v="FPI"/>
    <s v="'30-95-41"/>
    <n v="20505460"/>
    <s v="CLIFFORD L D RUBIN PASSBERGER 404455709090506001 403109     40 05JUN17 10:00"/>
    <m/>
    <n v="21"/>
    <n v="9021.65"/>
    <n v="21"/>
    <x v="7"/>
    <x v="0"/>
  </r>
  <r>
    <d v="2017-06-05T00:00:00"/>
    <s v="FPI"/>
    <s v="'30-95-41"/>
    <n v="20505460"/>
    <s v="CLIFFORD L D THEO CLIFFORD 025025549512406001 403109     40 05JUN17 10:00"/>
    <m/>
    <n v="21"/>
    <n v="9042.65"/>
    <n v="21"/>
    <x v="7"/>
    <x v="0"/>
  </r>
  <r>
    <d v="2017-06-05T00:00:00"/>
    <s v="TFR"/>
    <s v="'30-95-41"/>
    <n v="20505460"/>
    <s v="D REID LOCHIE REID"/>
    <m/>
    <n v="21"/>
    <n v="9063.65"/>
    <n v="21"/>
    <x v="7"/>
    <x v="0"/>
  </r>
  <r>
    <d v="2017-06-05T00:00:00"/>
    <s v="TFR"/>
    <s v="'30-95-41"/>
    <n v="20505460"/>
    <s v="D REID RAFFIE REID"/>
    <m/>
    <n v="21"/>
    <n v="9084.65"/>
    <n v="21"/>
    <x v="7"/>
    <x v="0"/>
  </r>
  <r>
    <d v="2017-06-07T00:00:00"/>
    <s v="FPI"/>
    <s v="'30-95-41"/>
    <n v="20505460"/>
    <s v="MS D K DAVIES &amp; MR JOE TRIGG 000000000099698413 089300     10 07JUN17 09:15"/>
    <m/>
    <n v="21"/>
    <n v="9105.65"/>
    <n v="21"/>
    <x v="7"/>
    <x v="0"/>
  </r>
  <r>
    <d v="2017-06-08T00:00:00"/>
    <s v="DEP"/>
    <s v="'30-95-41"/>
    <n v="20505460"/>
    <n v="500194"/>
    <m/>
    <n v="42"/>
    <n v="9147.65"/>
    <n v="42"/>
    <x v="7"/>
    <x v="0"/>
  </r>
  <r>
    <d v="2017-06-09T00:00:00"/>
    <s v="BGC"/>
    <s v="'30-95-41"/>
    <n v="20505460"/>
    <s v="BRITISH CYCLING FE ZFCMA04"/>
    <m/>
    <n v="90"/>
    <n v="9237.65"/>
    <n v="90"/>
    <x v="0"/>
    <x v="0"/>
  </r>
  <r>
    <d v="2017-06-13T00:00:00"/>
    <s v="FPI"/>
    <s v="'30-95-41"/>
    <n v="20505460"/>
    <s v="MRS C E HARBORD 000000000100054649 089300     10 13JUN17 19:48"/>
    <m/>
    <n v="21"/>
    <n v="9258.65"/>
    <n v="21"/>
    <x v="7"/>
    <x v="0"/>
  </r>
  <r>
    <d v="2017-06-14T00:00:00"/>
    <s v="CHQ"/>
    <s v="'30-95-41"/>
    <n v="20505460"/>
    <n v="370"/>
    <n v="40"/>
    <m/>
    <n v="9218.65"/>
    <n v="-40"/>
    <x v="9"/>
    <x v="0"/>
  </r>
  <r>
    <d v="2017-06-21T00:00:00"/>
    <s v="CHQ"/>
    <s v="'30-95-41"/>
    <n v="20505460"/>
    <n v="369"/>
    <n v="60"/>
    <m/>
    <n v="9138.65"/>
    <n v="-60"/>
    <x v="9"/>
    <x v="0"/>
  </r>
  <r>
    <d v="2017-06-21T00:00:00"/>
    <s v="CHQ"/>
    <s v="'30-95-41"/>
    <n v="20505460"/>
    <n v="371"/>
    <n v="20"/>
    <m/>
    <n v="9198.65"/>
    <n v="-20"/>
    <x v="9"/>
    <x v="0"/>
  </r>
  <r>
    <d v="2017-06-22T00:00:00"/>
    <s v="CHQ"/>
    <s v="'30-95-41"/>
    <n v="20505460"/>
    <n v="372"/>
    <n v="40"/>
    <m/>
    <n v="9098.65"/>
    <n v="-40"/>
    <x v="9"/>
    <x v="0"/>
  </r>
  <r>
    <d v="2017-06-23T00:00:00"/>
    <s v="BGC"/>
    <s v="'30-95-41"/>
    <n v="20505460"/>
    <s v="BRITISH CYCLING FE ZFCMA04"/>
    <m/>
    <n v="66"/>
    <n v="9164.65"/>
    <n v="66"/>
    <x v="0"/>
    <x v="0"/>
  </r>
  <r>
    <d v="2017-06-29T00:00:00"/>
    <s v="DEP"/>
    <s v="'30-95-41"/>
    <n v="20505460"/>
    <n v="500195"/>
    <m/>
    <n v="64"/>
    <n v="9228.65"/>
    <n v="64"/>
    <x v="7"/>
    <x v="0"/>
  </r>
  <r>
    <d v="2017-06-30T00:00:00"/>
    <s v="BGC"/>
    <s v="'30-95-41"/>
    <n v="20505460"/>
    <s v="BRITISH CYCLING FE ZFCMA04"/>
    <m/>
    <n v="12"/>
    <n v="9240.65"/>
    <n v="12"/>
    <x v="0"/>
    <x v="0"/>
  </r>
  <r>
    <d v="2017-07-11T00:00:00"/>
    <s v="PAY"/>
    <s v="'30-95-41"/>
    <n v="20505460"/>
    <n v="378"/>
    <n v="14"/>
    <m/>
    <n v="9226.65"/>
    <n v="-14"/>
    <x v="10"/>
    <x v="0"/>
  </r>
  <r>
    <d v="2017-07-12T00:00:00"/>
    <s v="FPI"/>
    <s v="'30-95-41"/>
    <n v="20505460"/>
    <s v="ALICE BRUCE MALVERN CYCLE 00153425632BNJTGDL 090129     10 12JUL17 23:21"/>
    <m/>
    <n v="14"/>
    <n v="9394.65"/>
    <n v="14"/>
    <x v="7"/>
    <x v="0"/>
  </r>
  <r>
    <d v="2017-07-12T00:00:00"/>
    <s v="FPI"/>
    <s v="'30-95-41"/>
    <n v="20505460"/>
    <s v="ARCHER VJ&amp;B JOE ARCHER 442486157102217001 404777     10 12JUL17 20:17"/>
    <m/>
    <n v="14"/>
    <n v="9352.65"/>
    <n v="14"/>
    <x v="7"/>
    <x v="0"/>
  </r>
  <r>
    <d v="2017-07-12T00:00:00"/>
    <s v="FPI"/>
    <s v="'30-95-41"/>
    <n v="20505460"/>
    <s v="DAY-THOMPSON T M ELIN DAY-THOMPSON 30180712593190000N 560061     10 12JUL17 18:07"/>
    <m/>
    <n v="14"/>
    <n v="9282.65"/>
    <n v="14"/>
    <x v="7"/>
    <x v="0"/>
  </r>
  <r>
    <d v="2017-07-12T00:00:00"/>
    <s v="FPI"/>
    <s v="'30-95-41"/>
    <n v="20505460"/>
    <s v="DUTTON DAVID LUCAS DUTTON FP17193O17262194 070116     10 12JUL17 18:05"/>
    <m/>
    <n v="14"/>
    <n v="9268.65"/>
    <n v="14"/>
    <x v="7"/>
    <x v="0"/>
  </r>
  <r>
    <d v="2017-07-12T00:00:00"/>
    <s v="FPI"/>
    <s v="'30-95-41"/>
    <n v="20505460"/>
    <s v="JACKSON S+R AARON JACKSON RP4659982361621200 203964     10 12JUL17 18:03"/>
    <m/>
    <n v="14"/>
    <n v="9240.65"/>
    <n v="14"/>
    <x v="7"/>
    <x v="0"/>
  </r>
  <r>
    <d v="2017-07-12T00:00:00"/>
    <s v="FPI"/>
    <s v="'30-95-41"/>
    <n v="20505460"/>
    <s v="JOSEPHINE LEWIS BARNEY PALMER 00151612632BBCRKYW 090126     10 12JUL17 18:04"/>
    <m/>
    <n v="14"/>
    <n v="9254.65"/>
    <n v="14"/>
    <x v="7"/>
    <x v="0"/>
  </r>
  <r>
    <d v="2017-07-12T00:00:00"/>
    <s v="FPI"/>
    <s v="'30-95-41"/>
    <n v="20505460"/>
    <s v="KIRBY M A &amp; M A PIERS KIRBY 35200042966711000N 600127     10 12JUL17 20:00"/>
    <m/>
    <n v="14"/>
    <n v="9310.65"/>
    <n v="14"/>
    <x v="7"/>
    <x v="0"/>
  </r>
  <r>
    <d v="2017-07-12T00:00:00"/>
    <s v="FPI"/>
    <s v="'30-95-41"/>
    <n v="20505460"/>
    <s v="MILLER M &amp; L CIARA MILLER 891560632102217001 403109     10 12JUL17 20:12"/>
    <m/>
    <n v="14"/>
    <n v="9338.65"/>
    <n v="14"/>
    <x v="7"/>
    <x v="0"/>
  </r>
  <r>
    <d v="2017-07-12T00:00:00"/>
    <s v="FPI"/>
    <s v="'30-95-41"/>
    <n v="20505460"/>
    <s v="MRS C E HARBORD 000000000101785005 089300     10 12JUL17 20:04"/>
    <m/>
    <n v="14"/>
    <n v="9324.65"/>
    <n v="14"/>
    <x v="7"/>
    <x v="0"/>
  </r>
  <r>
    <d v="2017-07-12T00:00:00"/>
    <s v="FPI"/>
    <s v="'30-95-41"/>
    <n v="20505460"/>
    <s v="MS D K DAVIES &amp; MR JOE TRIGG 000000000101784251 089300     10 12JUL17 19:46"/>
    <m/>
    <n v="14"/>
    <n v="9296.65"/>
    <n v="14"/>
    <x v="7"/>
    <x v="0"/>
  </r>
  <r>
    <d v="2017-07-12T00:00:00"/>
    <s v="FPI"/>
    <s v="'30-95-41"/>
    <n v="20505460"/>
    <s v="WILKINS&amp;HATCHER ROMILLY JEMIMA HW 26213143502807000N 522139     10 12JUL17 21:31"/>
    <m/>
    <n v="28"/>
    <n v="9380.65"/>
    <n v="28"/>
    <x v="7"/>
    <x v="0"/>
  </r>
  <r>
    <d v="2017-07-13T00:00:00"/>
    <s v="FPI"/>
    <s v="'30-95-41"/>
    <n v="20505460"/>
    <s v="KENT MARTIN LUCAS KENT FP17194O17510239 070246     10 13JUL17 08:14"/>
    <m/>
    <n v="14"/>
    <n v="9436.65"/>
    <n v="14"/>
    <x v="7"/>
    <x v="0"/>
  </r>
  <r>
    <d v="2017-07-13T00:00:00"/>
    <s v="FPI"/>
    <s v="'30-95-41"/>
    <n v="20505460"/>
    <s v="MARSHALL J&amp;L Z&amp;O MARSHALL 547222239080317001 402027     10 13JUL17 08:09"/>
    <m/>
    <n v="28"/>
    <n v="9422.65"/>
    <n v="28"/>
    <x v="7"/>
    <x v="0"/>
  </r>
  <r>
    <d v="2017-07-13T00:00:00"/>
    <s v="FPI"/>
    <s v="'30-95-41"/>
    <n v="20505460"/>
    <s v="MARTHA WORTHINGTON JONAH WORTHINGTON 00151489632BBCHNCM 090126     10 13JUL17 23:01"/>
    <m/>
    <n v="14"/>
    <n v="9464.65"/>
    <n v="14"/>
    <x v="7"/>
    <x v="0"/>
  </r>
  <r>
    <d v="2017-07-13T00:00:00"/>
    <s v="TFR"/>
    <s v="'30-95-41"/>
    <n v="20505460"/>
    <s v="P ROBERTS ROSIEROBERTSSEPT17"/>
    <m/>
    <n v="14"/>
    <n v="9450.65"/>
    <n v="14"/>
    <x v="7"/>
    <x v="0"/>
  </r>
  <r>
    <d v="2017-07-17T00:00:00"/>
    <s v="CHQ"/>
    <s v="'30-95-41"/>
    <n v="20505460"/>
    <n v="377"/>
    <n v="71.95"/>
    <m/>
    <n v="9392.7000000000007"/>
    <n v="-71.95"/>
    <x v="6"/>
    <x v="0"/>
  </r>
  <r>
    <d v="2017-07-17T00:00:00"/>
    <s v="TFR"/>
    <s v="'30-95-41"/>
    <n v="20505460"/>
    <s v="L DALLEY MEMBERSHIP"/>
    <m/>
    <n v="8"/>
    <n v="9400.7000000000007"/>
    <n v="8"/>
    <x v="0"/>
    <x v="0"/>
  </r>
  <r>
    <d v="2017-07-18T00:00:00"/>
    <s v="CHQ"/>
    <s v="'30-95-41"/>
    <n v="20505460"/>
    <n v="386"/>
    <n v="1200"/>
    <m/>
    <n v="8200.7000000000007"/>
    <n v="-1200"/>
    <x v="11"/>
    <x v="0"/>
  </r>
  <r>
    <d v="2017-07-19T00:00:00"/>
    <s v="CHQ"/>
    <s v="'30-95-41"/>
    <n v="20505460"/>
    <n v="368"/>
    <n v="80"/>
    <m/>
    <n v="8020.7"/>
    <n v="-80"/>
    <x v="9"/>
    <x v="0"/>
  </r>
  <r>
    <d v="2017-07-19T00:00:00"/>
    <s v="CHQ"/>
    <s v="'30-95-41"/>
    <n v="20505460"/>
    <n v="379"/>
    <n v="100"/>
    <m/>
    <n v="7920.7"/>
    <n v="-100"/>
    <x v="9"/>
    <x v="0"/>
  </r>
  <r>
    <d v="2017-07-19T00:00:00"/>
    <s v="CHQ"/>
    <s v="'30-95-41"/>
    <n v="20505460"/>
    <n v="380"/>
    <n v="80"/>
    <m/>
    <n v="8100.7"/>
    <n v="-80"/>
    <x v="9"/>
    <x v="0"/>
  </r>
  <r>
    <d v="2017-07-19T00:00:00"/>
    <s v="CHQ"/>
    <s v="'30-95-41"/>
    <n v="20505460"/>
    <n v="385"/>
    <n v="20"/>
    <m/>
    <n v="8180.7"/>
    <n v="-20"/>
    <x v="9"/>
    <x v="0"/>
  </r>
  <r>
    <d v="2017-07-19T00:00:00"/>
    <s v="FPI"/>
    <s v="'30-95-41"/>
    <n v="20505460"/>
    <s v="ANDREW THORNBER TOBY THORNBER 00151075632BBFCYCM 090126     10 19JUL17 21:39"/>
    <m/>
    <n v="14"/>
    <n v="7934.7"/>
    <n v="14"/>
    <x v="7"/>
    <x v="0"/>
  </r>
  <r>
    <d v="2017-07-21T00:00:00"/>
    <s v="CHQ"/>
    <s v="'30-95-41"/>
    <n v="20505460"/>
    <n v="376"/>
    <n v="40"/>
    <m/>
    <n v="7894.7"/>
    <n v="-40"/>
    <x v="9"/>
    <x v="0"/>
  </r>
  <r>
    <d v="2017-07-21T00:00:00"/>
    <s v="FPI"/>
    <s v="'30-95-41"/>
    <n v="20505460"/>
    <s v="GURNSEY DAVID EDAN GURNSEY FP17202O02710859 070116     10 21JUL17 19:45"/>
    <m/>
    <n v="14"/>
    <n v="7908.7"/>
    <n v="14"/>
    <x v="7"/>
    <x v="0"/>
  </r>
  <r>
    <d v="2017-07-24T00:00:00"/>
    <s v="CHQ"/>
    <s v="'30-95-41"/>
    <n v="20505460"/>
    <n v="383"/>
    <n v="40"/>
    <m/>
    <n v="7868.7"/>
    <n v="-40"/>
    <x v="9"/>
    <x v="0"/>
  </r>
  <r>
    <d v="2017-07-24T00:00:00"/>
    <s v="TFR"/>
    <s v="'30-95-41"/>
    <n v="20505460"/>
    <s v="C MACKENZIE LEO MACKENZIE"/>
    <m/>
    <n v="14"/>
    <n v="7882.7"/>
    <n v="14"/>
    <x v="7"/>
    <x v="0"/>
  </r>
  <r>
    <d v="2017-07-25T00:00:00"/>
    <s v="FPI"/>
    <s v="'30-95-41"/>
    <n v="20505460"/>
    <s v="BERRY&amp;DUKES E &amp; G BERRY 380225114012527001 404771     10 25JUL17 21:04"/>
    <m/>
    <n v="28"/>
    <n v="7910.7"/>
    <n v="28"/>
    <x v="7"/>
    <x v="0"/>
  </r>
  <r>
    <d v="2017-07-26T00:00:00"/>
    <s v="CHQ"/>
    <s v="'30-95-41"/>
    <n v="20505460"/>
    <n v="381"/>
    <n v="100"/>
    <m/>
    <n v="7810.7"/>
    <n v="-100"/>
    <x v="9"/>
    <x v="0"/>
  </r>
  <r>
    <d v="2017-07-31T00:00:00"/>
    <s v="CHQ"/>
    <s v="'30-95-41"/>
    <n v="20505460"/>
    <n v="375"/>
    <n v="48"/>
    <m/>
    <n v="7792.7"/>
    <n v="-48"/>
    <x v="10"/>
    <x v="0"/>
  </r>
  <r>
    <d v="2017-07-31T00:00:00"/>
    <s v="CHQ"/>
    <s v="'30-95-41"/>
    <n v="20505460"/>
    <n v="387"/>
    <n v="60"/>
    <m/>
    <n v="7732.7"/>
    <n v="-60"/>
    <x v="10"/>
    <x v="0"/>
  </r>
  <r>
    <d v="2017-07-31T00:00:00"/>
    <s v="BGC"/>
    <s v="'30-95-41"/>
    <n v="20505460"/>
    <s v="BRITISH CYCLING FE ZFCMA04"/>
    <m/>
    <n v="30"/>
    <n v="7840.7"/>
    <n v="30"/>
    <x v="0"/>
    <x v="0"/>
  </r>
  <r>
    <d v="2017-08-01T00:00:00"/>
    <s v="CHQ"/>
    <s v="'30-95-41"/>
    <n v="20505460"/>
    <n v="382"/>
    <n v="60"/>
    <m/>
    <n v="7672.7"/>
    <n v="-60"/>
    <x v="9"/>
    <x v="0"/>
  </r>
  <r>
    <d v="2017-08-07T00:00:00"/>
    <s v="TFR"/>
    <s v="'30-95-41"/>
    <n v="20505460"/>
    <s v="B BEDDOWS AIDEN BEDDOWS"/>
    <m/>
    <n v="14"/>
    <n v="7686.7"/>
    <n v="14"/>
    <x v="7"/>
    <x v="0"/>
  </r>
  <r>
    <d v="2017-08-10T00:00:00"/>
    <s v="FPI"/>
    <s v="'30-95-41"/>
    <n v="20505460"/>
    <s v="HARNDEN EM ROBERT HARNDEN 57122125180096000N 538133     10 10AUG17 12:21"/>
    <m/>
    <n v="14"/>
    <n v="7700.7"/>
    <n v="14"/>
    <x v="7"/>
    <x v="0"/>
  </r>
  <r>
    <d v="2017-08-11T00:00:00"/>
    <s v="CHQ"/>
    <s v="'30-95-41"/>
    <n v="20505460"/>
    <n v="388"/>
    <n v="100"/>
    <m/>
    <n v="7600.7"/>
    <n v="-100"/>
    <x v="12"/>
    <x v="0"/>
  </r>
  <r>
    <d v="2017-08-14T00:00:00"/>
    <s v="FPI"/>
    <s v="'30-95-41"/>
    <n v="20505460"/>
    <s v="CATHERINE SMITH BARNEY SMITH 00153425632BNTJHTL 090128     10 14AUG17 08:35"/>
    <m/>
    <n v="14"/>
    <n v="7614.7"/>
    <n v="14"/>
    <x v="7"/>
    <x v="0"/>
  </r>
  <r>
    <d v="2017-08-14T00:00:00"/>
    <s v="FPI"/>
    <s v="'30-95-41"/>
    <n v="20505460"/>
    <s v="HAIGHTON RACHEL CHARLIE HAIGHTON FP17226O18400087 070116     10 14AUG17 22:48"/>
    <m/>
    <n v="14"/>
    <n v="7642.7"/>
    <n v="14"/>
    <x v="7"/>
    <x v="0"/>
  </r>
  <r>
    <d v="2017-08-14T00:00:00"/>
    <s v="FPI"/>
    <s v="'30-95-41"/>
    <n v="20505460"/>
    <s v="ROCCA S/A DARCEY ROCCA 02095028827789000R 832845     10 14AUG17 09:50"/>
    <m/>
    <n v="14"/>
    <n v="7628.7"/>
    <n v="14"/>
    <x v="7"/>
    <x v="0"/>
  </r>
  <r>
    <d v="2017-08-17T00:00:00"/>
    <s v="FPI"/>
    <s v="'30-95-41"/>
    <n v="20505460"/>
    <s v="NIXON MJ&amp;LJ ELIJAH NIXON SEP17 685670710101718001 402820     10 17AUG17 10:10"/>
    <m/>
    <n v="14"/>
    <n v="7656.7"/>
    <n v="14"/>
    <x v="7"/>
    <x v="0"/>
  </r>
  <r>
    <d v="2017-08-18T00:00:00"/>
    <s v="BGC"/>
    <s v="'30-95-41"/>
    <n v="20505460"/>
    <s v="BRITISH CYCLING FE ZFCMA04"/>
    <m/>
    <n v="84"/>
    <n v="7740.7"/>
    <n v="84"/>
    <x v="0"/>
    <x v="0"/>
  </r>
  <r>
    <d v="2017-08-21T00:00:00"/>
    <s v="CHQ"/>
    <s v="'30-95-41"/>
    <n v="20505460"/>
    <n v="384"/>
    <n v="20"/>
    <m/>
    <n v="7720.7"/>
    <n v="-20"/>
    <x v="9"/>
    <x v="0"/>
  </r>
  <r>
    <d v="2017-08-21T00:00:00"/>
    <s v="FPI"/>
    <s v="'30-95-41"/>
    <n v="20505460"/>
    <s v="WILLIAMS K&amp;A GRACE DAISY BEN 561237006290128001 401100     10 21AUG17 09:26"/>
    <m/>
    <n v="42"/>
    <n v="7762.7"/>
    <n v="42"/>
    <x v="7"/>
    <x v="0"/>
  </r>
  <r>
    <d v="2017-08-24T00:00:00"/>
    <s v="FPI"/>
    <s v="'30-95-41"/>
    <n v="20505460"/>
    <s v="MS L M F KING KING DAVIES 000000000104170433 089300     10 24AUG17 09:16"/>
    <m/>
    <n v="14"/>
    <n v="7776.7"/>
    <n v="14"/>
    <x v="7"/>
    <x v="0"/>
  </r>
  <r>
    <d v="2017-08-29T00:00:00"/>
    <s v="TFR"/>
    <s v="'30-95-41"/>
    <n v="20505460"/>
    <s v="J PARKES   27AUG17 CYB  JENNY PARKES"/>
    <m/>
    <n v="30"/>
    <n v="7820.7"/>
    <n v="30"/>
    <x v="13"/>
    <x v="0"/>
  </r>
  <r>
    <d v="2017-08-29T00:00:00"/>
    <s v="FPI"/>
    <s v="'30-95-41"/>
    <n v="20505460"/>
    <s v="L CLARKE HOWIE CLARKE 600000000296255245 777212     10 27AUG17 08:55"/>
    <m/>
    <n v="14"/>
    <n v="7790.7"/>
    <n v="14"/>
    <x v="7"/>
    <x v="0"/>
  </r>
  <r>
    <d v="2017-09-01T00:00:00"/>
    <s v="BGC"/>
    <s v="'30-95-41"/>
    <n v="20505460"/>
    <s v="BRITISH CYCLING FE ZFCMA04"/>
    <m/>
    <n v="72"/>
    <n v="7892.7"/>
    <n v="72"/>
    <x v="0"/>
    <x v="0"/>
  </r>
  <r>
    <d v="2017-09-04T00:00:00"/>
    <s v="FPI"/>
    <s v="'30-95-41"/>
    <n v="20505460"/>
    <s v="BRADLEY LUCKMAN J LUCKMAN 00151489632BBCJMMV 090127     10 03SEP17 20:30"/>
    <m/>
    <n v="14"/>
    <n v="7976.7"/>
    <n v="14"/>
    <x v="7"/>
    <x v="0"/>
  </r>
  <r>
    <d v="2017-09-04T00:00:00"/>
    <s v="FPI"/>
    <s v="'30-95-41"/>
    <n v="20505460"/>
    <s v="CLEAR + HARTLEY LILY HARTLEY RP4659986046446100 209861     10 02SEP17 10:10"/>
    <m/>
    <n v="14"/>
    <n v="7906.7"/>
    <n v="14"/>
    <x v="7"/>
    <x v="0"/>
  </r>
  <r>
    <d v="2017-09-04T00:00:00"/>
    <s v="TFR"/>
    <s v="'30-95-41"/>
    <n v="20505460"/>
    <s v="H SMITH    02SEP17 SMITH AJA"/>
    <m/>
    <n v="42"/>
    <n v="7948.7"/>
    <n v="42"/>
    <x v="7"/>
    <x v="0"/>
  </r>
  <r>
    <d v="2017-09-04T00:00:00"/>
    <s v="FPI"/>
    <s v="'30-95-41"/>
    <n v="20505460"/>
    <s v="MARTIN CT ALICE MARTIN 027276357002209001 404759     10 02SEP17 20:07"/>
    <m/>
    <n v="14"/>
    <n v="7962.7"/>
    <n v="14"/>
    <x v="7"/>
    <x v="0"/>
  </r>
  <r>
    <d v="2017-09-04T00:00:00"/>
    <s v="FPI"/>
    <s v="'30-95-41"/>
    <n v="20505460"/>
    <s v="MS D K DAVIES &amp; MR ELLA TRIGG 000000000104836871 089300     10 04SEP17 07:53"/>
    <m/>
    <n v="14"/>
    <n v="8004.7"/>
    <n v="14"/>
    <x v="7"/>
    <x v="0"/>
  </r>
  <r>
    <d v="2017-09-04T00:00:00"/>
    <s v="TFR"/>
    <s v="'30-95-41"/>
    <n v="20505460"/>
    <s v="S JAMES CHARLIE J CYCLING"/>
    <m/>
    <n v="14"/>
    <n v="7990.7"/>
    <n v="14"/>
    <x v="7"/>
    <x v="0"/>
  </r>
  <r>
    <d v="2017-09-05T00:00:00"/>
    <s v="FPI"/>
    <s v="'30-95-41"/>
    <n v="20505460"/>
    <s v="MRSZPCARTELL BAKER EVIE BAKER CYCLING 300000000302838981 119100     10 05SEP17 19:17"/>
    <m/>
    <n v="14"/>
    <n v="8046.7"/>
    <n v="14"/>
    <x v="7"/>
    <x v="0"/>
  </r>
  <r>
    <d v="2017-09-05T00:00:00"/>
    <s v="TFR"/>
    <s v="'30-95-41"/>
    <n v="20505460"/>
    <s v="N BIRD CHARLIE BIRD"/>
    <m/>
    <n v="14"/>
    <n v="8018.7"/>
    <n v="14"/>
    <x v="7"/>
    <x v="0"/>
  </r>
  <r>
    <d v="2017-09-05T00:00:00"/>
    <s v="FPI"/>
    <s v="'30-95-41"/>
    <n v="20505460"/>
    <s v="YOUNG WP HARRISON YOUNG RP4659986285143700 203964     10 05SEP17 19:13"/>
    <m/>
    <n v="14"/>
    <n v="8032.7"/>
    <n v="14"/>
    <x v="7"/>
    <x v="0"/>
  </r>
  <r>
    <d v="2017-09-06T00:00:00"/>
    <s v="FPI"/>
    <s v="'30-95-41"/>
    <n v="20505460"/>
    <s v="YOUNG VANESSA MAX RICE FP17249O13905504 070246     10 06SEP17 17:42"/>
    <m/>
    <n v="14"/>
    <n v="8060.7"/>
    <n v="14"/>
    <x v="7"/>
    <x v="0"/>
  </r>
  <r>
    <d v="2017-09-07T00:00:00"/>
    <s v="DEP"/>
    <s v="'30-95-41"/>
    <n v="20505460"/>
    <n v="500196"/>
    <m/>
    <n v="94"/>
    <n v="8154.7"/>
    <n v="94"/>
    <x v="7"/>
    <x v="0"/>
  </r>
  <r>
    <d v="2017-09-07T00:00:00"/>
    <s v="DEP"/>
    <s v="'30-95-41"/>
    <n v="20505460"/>
    <n v="500197"/>
    <m/>
    <n v="4"/>
    <n v="8158.7"/>
    <n v="4"/>
    <x v="7"/>
    <x v="0"/>
  </r>
  <r>
    <d v="2017-09-12T00:00:00"/>
    <s v="FPI"/>
    <s v="'30-95-41"/>
    <n v="20505460"/>
    <s v="KIRBY M A &amp; M A COED Y BRENIN 11084822801219000N 600127     10 12SEP17 08:48"/>
    <m/>
    <n v="60"/>
    <n v="8218.7000000000007"/>
    <n v="60"/>
    <x v="13"/>
    <x v="0"/>
  </r>
  <r>
    <d v="2017-09-21T00:00:00"/>
    <s v="DEP"/>
    <s v="'30-95-41"/>
    <n v="20505460"/>
    <n v="500198"/>
    <m/>
    <n v="60"/>
    <n v="8278.7000000000007"/>
    <n v="60"/>
    <x v="4"/>
    <x v="0"/>
  </r>
  <r>
    <d v="2017-09-25T00:00:00"/>
    <s v="FPI"/>
    <s v="'30-95-41"/>
    <n v="20505460"/>
    <s v="PASSEY JO CYB W/E J PASSEY 64184358649515000N 558136     10 25SEP17 18:43"/>
    <m/>
    <n v="30"/>
    <n v="8308.7000000000007"/>
    <n v="30"/>
    <x v="13"/>
    <x v="0"/>
  </r>
  <r>
    <d v="2017-09-28T00:00:00"/>
    <s v="DEP"/>
    <s v="'30-95-41"/>
    <n v="20505460"/>
    <n v="500199"/>
    <m/>
    <n v="60"/>
    <n v="8368.7000000000007"/>
    <n v="60"/>
    <x v="4"/>
    <x v="0"/>
  </r>
  <r>
    <d v="2017-09-29T00:00:00"/>
    <s v="BGC"/>
    <s v="'30-95-41"/>
    <n v="20505460"/>
    <s v="BRITISH CYCLING FE ZFCMA04"/>
    <m/>
    <n v="42"/>
    <n v="8410.7000000000007"/>
    <n v="42"/>
    <x v="0"/>
    <x v="0"/>
  </r>
  <r>
    <d v="2017-10-02T00:00:00"/>
    <s v="TFR"/>
    <s v="'30-95-41"/>
    <n v="20505460"/>
    <s v="M MCCORMICK COED Y BRENIN TRIP 01OCT17"/>
    <m/>
    <n v="30"/>
    <n v="8440.7000000000007"/>
    <n v="30"/>
    <x v="13"/>
    <x v="0"/>
  </r>
  <r>
    <d v="2017-10-05T00:00:00"/>
    <s v="CHQ"/>
    <s v="'30-95-41"/>
    <n v="20505460"/>
    <n v="390"/>
    <n v="60"/>
    <m/>
    <n v="8380.7000000000007"/>
    <n v="-60"/>
    <x v="9"/>
    <x v="0"/>
  </r>
  <r>
    <d v="2017-10-06T00:00:00"/>
    <s v="FPI"/>
    <s v="'30-95-41"/>
    <n v="20505460"/>
    <s v="MARTIN CT ALICE MARTIN 075739204241600101 404759     10 06OCT17 14:24"/>
    <m/>
    <n v="6"/>
    <n v="8386.7000000000007"/>
    <n v="6"/>
    <x v="7"/>
    <x v="0"/>
  </r>
  <r>
    <d v="2017-10-09T00:00:00"/>
    <s v="CHQ"/>
    <s v="'30-95-41"/>
    <n v="20505460"/>
    <n v="393"/>
    <n v="60"/>
    <m/>
    <n v="8326.7000000000007"/>
    <n v="-60"/>
    <x v="9"/>
    <x v="0"/>
  </r>
  <r>
    <d v="2017-10-11T00:00:00"/>
    <s v="CHQ"/>
    <s v="'30-95-41"/>
    <n v="20505460"/>
    <n v="365"/>
    <n v="24.6"/>
    <m/>
    <n v="8302.1"/>
    <n v="-24.6"/>
    <x v="6"/>
    <x v="0"/>
  </r>
  <r>
    <d v="2017-10-11T00:00:00"/>
    <s v="CHQ"/>
    <s v="'30-95-41"/>
    <n v="20505460"/>
    <n v="389"/>
    <n v="40"/>
    <m/>
    <n v="8262.1"/>
    <n v="-40"/>
    <x v="9"/>
    <x v="0"/>
  </r>
  <r>
    <d v="2017-10-12T00:00:00"/>
    <s v="CHQ"/>
    <s v="'30-95-41"/>
    <n v="20505460"/>
    <n v="392"/>
    <n v="60"/>
    <m/>
    <n v="8142.1"/>
    <n v="-60"/>
    <x v="9"/>
    <x v="0"/>
  </r>
  <r>
    <d v="2017-10-12T00:00:00"/>
    <s v="CHQ"/>
    <s v="'30-95-41"/>
    <n v="20505460"/>
    <n v="395"/>
    <n v="20"/>
    <m/>
    <n v="8242.1"/>
    <n v="-20"/>
    <x v="9"/>
    <x v="0"/>
  </r>
  <r>
    <d v="2017-10-12T00:00:00"/>
    <s v="CHQ"/>
    <s v="'30-95-41"/>
    <n v="20505460"/>
    <n v="396"/>
    <n v="40"/>
    <m/>
    <n v="8202.1"/>
    <n v="-40"/>
    <x v="9"/>
    <x v="0"/>
  </r>
  <r>
    <d v="2017-10-13T00:00:00"/>
    <s v="BGC"/>
    <s v="'30-95-41"/>
    <n v="20505460"/>
    <s v="BRITISH CYCLING FE ZFCMA04"/>
    <m/>
    <n v="84"/>
    <n v="8226.1"/>
    <n v="84"/>
    <x v="0"/>
    <x v="0"/>
  </r>
  <r>
    <d v="2017-10-24T00:00:00"/>
    <s v="CHQ"/>
    <s v="'30-95-41"/>
    <n v="20505460"/>
    <n v="399"/>
    <n v="30"/>
    <m/>
    <n v="8196.1"/>
    <n v="-30"/>
    <x v="13"/>
    <x v="0"/>
  </r>
  <r>
    <d v="2017-10-25T00:00:00"/>
    <s v="CHQ"/>
    <s v="'30-95-41"/>
    <n v="20505460"/>
    <n v="391"/>
    <n v="40"/>
    <m/>
    <n v="8156.1"/>
    <n v="-40"/>
    <x v="9"/>
    <x v="0"/>
  </r>
  <r>
    <d v="2017-10-31T00:00:00"/>
    <s v="CHQ"/>
    <s v="'30-95-41"/>
    <n v="20505460"/>
    <n v="400"/>
    <n v="60"/>
    <m/>
    <n v="8096.1"/>
    <n v="-60"/>
    <x v="13"/>
    <x v="0"/>
  </r>
  <r>
    <d v="2017-11-03T00:00:00"/>
    <s v="BGC"/>
    <s v="'30-95-41"/>
    <n v="20505460"/>
    <s v="BRITISH CYCLING FE ZFCMA04"/>
    <m/>
    <n v="36"/>
    <n v="8132.1"/>
    <n v="36"/>
    <x v="0"/>
    <x v="0"/>
  </r>
  <r>
    <d v="2017-11-03T00:00:00"/>
    <s v="FPI"/>
    <s v="'30-95-41"/>
    <n v="20505460"/>
    <s v="KIRBY M A &amp; M A PIERS KIRBY 49114849183016000N 600127     10 03NOV17 11:48"/>
    <m/>
    <n v="17"/>
    <n v="8149.1"/>
    <n v="17"/>
    <x v="4"/>
    <x v="0"/>
  </r>
  <r>
    <d v="2017-11-17T00:00:00"/>
    <s v="FPI"/>
    <s v="'30-95-41"/>
    <n v="20505460"/>
    <s v="CATHERINE SMITH BARNEY HOODIE 00153425632BQCTGNZ 090128     10 17NOV17 20:16"/>
    <m/>
    <n v="17"/>
    <n v="8166.1"/>
    <n v="17"/>
    <x v="4"/>
    <x v="0"/>
  </r>
  <r>
    <d v="2017-11-21T00:00:00"/>
    <s v="FPI"/>
    <s v="'30-95-41"/>
    <n v="20505460"/>
    <s v="ANDREW THORNBER TOBY THORNBER 00151075632BBFLKCZ 090126     10 21NOV17 20:12"/>
    <m/>
    <n v="17"/>
    <n v="8215.1"/>
    <n v="17"/>
    <x v="4"/>
    <x v="0"/>
  </r>
  <r>
    <d v="2017-11-21T00:00:00"/>
    <s v="FPI"/>
    <s v="'30-95-41"/>
    <n v="20505460"/>
    <s v="HOP KILNS LIMITED HOODIE/WMOSELEY 00152242632BCKGSTF 090129     10 21NOV17 20:43"/>
    <m/>
    <n v="17"/>
    <n v="8232.1"/>
    <n v="17"/>
    <x v="4"/>
    <x v="0"/>
  </r>
  <r>
    <d v="2017-11-21T00:00:00"/>
    <s v="FPI"/>
    <s v="'30-95-41"/>
    <n v="20505460"/>
    <s v="MARTHA WORTHINGTON JONAH WORTHINGTON 00151489632BBCKZMX 090126     10 21NOV17 20:01"/>
    <m/>
    <n v="15"/>
    <n v="8198.1"/>
    <n v="15"/>
    <x v="4"/>
    <x v="0"/>
  </r>
  <r>
    <d v="2017-11-21T00:00:00"/>
    <s v="TFR"/>
    <s v="'30-95-41"/>
    <n v="20505460"/>
    <s v="S JAMES HOODY/CHARLIEJAMES"/>
    <m/>
    <n v="17"/>
    <n v="8183.1"/>
    <n v="17"/>
    <x v="4"/>
    <x v="0"/>
  </r>
  <r>
    <d v="2017-11-22T00:00:00"/>
    <s v="FPI"/>
    <s v="'30-95-41"/>
    <n v="20505460"/>
    <s v="BERRY RN BERRY 646352305412221101 404783     10 22NOV17 21:45"/>
    <m/>
    <n v="30"/>
    <n v="8336.1"/>
    <n v="30"/>
    <x v="4"/>
    <x v="0"/>
  </r>
  <r>
    <d v="2017-11-22T00:00:00"/>
    <s v="FPI"/>
    <s v="'30-95-41"/>
    <n v="20505460"/>
    <s v="MATHERS GREG MCSHOODIE FP17326O05753636 070116     10 22NOV17 13:18"/>
    <m/>
    <n v="18"/>
    <n v="8270.1"/>
    <n v="18"/>
    <x v="4"/>
    <x v="0"/>
  </r>
  <r>
    <d v="2017-11-22T00:00:00"/>
    <s v="FPI"/>
    <s v="'30-95-41"/>
    <n v="20505460"/>
    <s v="MSP ELECTRI T/AS HOODIES M PRESTON RP4659982129650300 209861     10 22NOV17 19:56"/>
    <m/>
    <n v="36"/>
    <n v="8306.1"/>
    <n v="36"/>
    <x v="4"/>
    <x v="0"/>
  </r>
  <r>
    <d v="2017-11-22T00:00:00"/>
    <s v="FPI"/>
    <s v="'30-95-41"/>
    <n v="20505460"/>
    <s v="PASSEY JO HOODIE J PASSEY 30131028862999000N 558136     10 22NOV17 13:10"/>
    <m/>
    <n v="20"/>
    <n v="8252.1"/>
    <n v="20"/>
    <x v="7"/>
    <x v="0"/>
  </r>
  <r>
    <d v="2017-11-23T00:00:00"/>
    <s v="TFR"/>
    <s v="'30-95-41"/>
    <n v="20505460"/>
    <s v="A/C 30999000533659"/>
    <m/>
    <n v="18"/>
    <n v="8369.1"/>
    <n v="18"/>
    <x v="4"/>
    <x v="0"/>
  </r>
  <r>
    <d v="2017-11-23T00:00:00"/>
    <s v="FPI"/>
    <s v="'30-95-41"/>
    <n v="20505460"/>
    <s v="BRADLEY LUCKMAN J LUCKMAN 00151489632BBCLBBZ 090127     10 23NOV17 08:03"/>
    <m/>
    <n v="15"/>
    <n v="8351.1"/>
    <n v="15"/>
    <x v="4"/>
    <x v="0"/>
  </r>
  <r>
    <d v="2017-11-27T00:00:00"/>
    <s v="FPI"/>
    <s v="'30-95-41"/>
    <n v="20505460"/>
    <s v="BUTLER SK ELLIOT ROBERTS 953631414381721101 402029     10 27NOV17 18:34"/>
    <m/>
    <n v="17"/>
    <n v="8386.1"/>
    <n v="17"/>
    <x v="4"/>
    <x v="0"/>
  </r>
  <r>
    <d v="2017-11-28T00:00:00"/>
    <s v="CHQ"/>
    <s v="'30-95-41"/>
    <n v="20505460"/>
    <n v="402"/>
    <n v="800"/>
    <m/>
    <n v="7586.1"/>
    <n v="-800"/>
    <x v="14"/>
    <x v="0"/>
  </r>
  <r>
    <d v="2017-11-30T00:00:00"/>
    <s v="CHQ"/>
    <s v="'30-95-41"/>
    <n v="20505460"/>
    <n v="398"/>
    <n v="48"/>
    <m/>
    <n v="7538.1"/>
    <n v="-48"/>
    <x v="10"/>
    <x v="0"/>
  </r>
  <r>
    <d v="2017-12-01T00:00:00"/>
    <s v="FPI"/>
    <s v="'30-95-41"/>
    <n v="20505460"/>
    <s v="RANSFORD M ACTIVITY RANSFORD 34025052692278000N 536147     30 01DEC17 04:32"/>
    <m/>
    <n v="10.3"/>
    <n v="7548.4"/>
    <n v="10.3"/>
    <x v="2"/>
    <x v="0"/>
  </r>
  <r>
    <d v="2017-12-06T00:00:00"/>
    <s v="PAY"/>
    <s v="'30-95-41"/>
    <n v="20505460"/>
    <n v="406"/>
    <n v="162.55000000000001"/>
    <m/>
    <n v="7385.85"/>
    <n v="-162.55000000000001"/>
    <x v="2"/>
    <x v="0"/>
  </r>
  <r>
    <d v="2017-12-11T00:00:00"/>
    <s v="BGC"/>
    <s v="'30-95-41"/>
    <n v="20505460"/>
    <s v="BRITISH CYCLING FE ZFCMA04"/>
    <m/>
    <n v="78"/>
    <n v="7463.85"/>
    <n v="78"/>
    <x v="0"/>
    <x v="0"/>
  </r>
  <r>
    <d v="2017-12-14T00:00:00"/>
    <s v="PAY"/>
    <s v="'30-95-41"/>
    <n v="20505460"/>
    <n v="407"/>
    <n v="160.80000000000001"/>
    <m/>
    <n v="7303.05"/>
    <n v="-160.80000000000001"/>
    <x v="2"/>
    <x v="0"/>
  </r>
  <r>
    <d v="2017-12-15T00:00:00"/>
    <s v="PAY"/>
    <s v="'30-95-41"/>
    <n v="20505460"/>
    <n v="408"/>
    <n v="50"/>
    <m/>
    <n v="7253.05"/>
    <n v="-50"/>
    <x v="8"/>
    <x v="0"/>
  </r>
  <r>
    <d v="2017-12-20T00:00:00"/>
    <s v="CHQ"/>
    <s v="'30-95-41"/>
    <n v="20505460"/>
    <n v="404"/>
    <n v="50"/>
    <m/>
    <n v="7183.05"/>
    <n v="-50"/>
    <x v="6"/>
    <x v="0"/>
  </r>
  <r>
    <d v="2017-12-20T00:00:00"/>
    <s v="CHQ"/>
    <s v="'30-95-41"/>
    <n v="20505460"/>
    <n v="405"/>
    <n v="20"/>
    <m/>
    <n v="7233.05"/>
    <n v="-20"/>
    <x v="6"/>
    <x v="0"/>
  </r>
  <r>
    <d v="2017-12-20T00:00:00"/>
    <s v="DEP"/>
    <s v="'30-95-41"/>
    <n v="20505460"/>
    <n v="500200"/>
    <m/>
    <n v="120"/>
    <n v="7303.05"/>
    <n v="50"/>
    <x v="8"/>
    <x v="0"/>
  </r>
  <r>
    <d v="2017-12-20T00:00:00"/>
    <m/>
    <m/>
    <m/>
    <m/>
    <m/>
    <m/>
    <m/>
    <n v="70"/>
    <x v="7"/>
    <x v="0"/>
  </r>
  <r>
    <d v="2017-12-21T00:00:00"/>
    <s v="CHQ"/>
    <s v="'30-95-41"/>
    <n v="20505460"/>
    <n v="403"/>
    <n v="15"/>
    <m/>
    <n v="7288.05"/>
    <n v="-15"/>
    <x v="6"/>
    <x v="0"/>
  </r>
  <r>
    <d v="2017-12-22T00:00:00"/>
    <s v="PAY"/>
    <s v="'30-95-41"/>
    <n v="20505460"/>
    <n v="410"/>
    <n v="180"/>
    <m/>
    <n v="7108.05"/>
    <n v="-180"/>
    <x v="6"/>
    <x v="0"/>
  </r>
  <r>
    <d v="2017-12-27T00:00:00"/>
    <s v="CHQ"/>
    <s v="'30-95-41"/>
    <n v="20505460"/>
    <n v="401"/>
    <n v="30"/>
    <m/>
    <n v="7078.05"/>
    <n v="-30"/>
    <x v="13"/>
    <x v="0"/>
  </r>
  <r>
    <d v="2018-01-02T00:00:00"/>
    <s v="CHQ"/>
    <s v="'30-95-41"/>
    <n v="20505460"/>
    <n v="397"/>
    <n v="40"/>
    <m/>
    <n v="7038.05"/>
    <n v="-40"/>
    <x v="9"/>
    <x v="1"/>
  </r>
  <r>
    <d v="2018-01-09T00:00:00"/>
    <s v="CHQ"/>
    <s v="'30-95-41"/>
    <n v="20505460"/>
    <n v="411"/>
    <n v="50"/>
    <m/>
    <n v="7024.05"/>
    <n v="-50"/>
    <x v="6"/>
    <x v="1"/>
  </r>
  <r>
    <d v="2018-01-09T00:00:00"/>
    <s v="BGC"/>
    <s v="'30-95-41"/>
    <n v="20505460"/>
    <s v="BRITISH CYCLING FE ZFCMA04"/>
    <m/>
    <n v="36"/>
    <n v="7074.05"/>
    <n v="36"/>
    <x v="0"/>
    <x v="1"/>
  </r>
  <r>
    <d v="2018-01-10T00:00:00"/>
    <s v="CHQ"/>
    <s v="'30-95-41"/>
    <n v="20505460"/>
    <n v="409"/>
    <n v="222.3"/>
    <m/>
    <n v="6801.75"/>
    <n v="-222.3"/>
    <x v="1"/>
    <x v="1"/>
  </r>
  <r>
    <d v="2018-01-22T00:00:00"/>
    <s v="PAY"/>
    <s v="'30-95-41"/>
    <n v="20505460"/>
    <n v="413"/>
    <n v="50"/>
    <m/>
    <n v="6751.75"/>
    <n v="-50"/>
    <x v="1"/>
    <x v="1"/>
  </r>
  <r>
    <d v="2018-01-30T00:00:00"/>
    <s v="CHQ"/>
    <s v="'30-95-41"/>
    <n v="20505460"/>
    <n v="412"/>
    <n v="72"/>
    <m/>
    <n v="6679.75"/>
    <n v="-72"/>
    <x v="2"/>
    <x v="1"/>
  </r>
  <r>
    <d v="2018-02-02T00:00:00"/>
    <s v="BGC"/>
    <s v="'30-95-41"/>
    <n v="20505460"/>
    <s v="BRITISH CYCLING FE ZFCMA04"/>
    <m/>
    <n v="66"/>
    <n v="6745.75"/>
    <n v="66"/>
    <x v="0"/>
    <x v="1"/>
  </r>
  <r>
    <d v="2018-02-12T00:00:00"/>
    <s v="BGC"/>
    <s v="'30-95-41"/>
    <n v="20505460"/>
    <s v="BRITISH CYCLING FE ZFCMA04"/>
    <m/>
    <n v="36"/>
    <n v="6781.75"/>
    <n v="36"/>
    <x v="0"/>
    <x v="1"/>
  </r>
  <r>
    <d v="2018-02-15T00:00:00"/>
    <s v="PAY"/>
    <s v="'30-95-41"/>
    <n v="20505460"/>
    <n v="414"/>
    <n v="60"/>
    <m/>
    <n v="6721.75"/>
    <n v="-60"/>
    <x v="8"/>
    <x v="1"/>
  </r>
  <r>
    <d v="2018-02-19T00:00:00"/>
    <s v="DEP"/>
    <s v="'30-95-41"/>
    <n v="20505460"/>
    <n v="500201"/>
    <m/>
    <n v="512.6"/>
    <n v="7234.35"/>
    <n v="512.6"/>
    <x v="3"/>
    <x v="1"/>
  </r>
  <r>
    <d v="2018-03-02T00:00:00"/>
    <s v="BGC"/>
    <s v="'30-95-41"/>
    <n v="20505460"/>
    <s v="BRITISH CYCLING FE ZFCMA04"/>
    <m/>
    <n v="66"/>
    <n v="7300.35"/>
    <n v="66"/>
    <x v="0"/>
    <x v="1"/>
  </r>
  <r>
    <d v="2018-03-13T00:00:00"/>
    <s v="FPI"/>
    <s v="'30-95-41"/>
    <n v="20505460"/>
    <s v="ANDREW THORNBER TOBY THORNBER 00151075632BBFSPQT 090126     10 13MAR18 10:49"/>
    <m/>
    <n v="6"/>
    <n v="7306.35"/>
    <n v="6"/>
    <x v="7"/>
    <x v="1"/>
  </r>
  <r>
    <d v="2018-03-14T00:00:00"/>
    <s v="FPI"/>
    <s v="'30-95-41"/>
    <n v="20505460"/>
    <s v="ANDREW THORNBER TOBY THORNBER 00151075632BBFSQMF 090126     10 14MAR18 09:14"/>
    <m/>
    <n v="20"/>
    <n v="7326.35"/>
    <n v="20"/>
    <x v="7"/>
    <x v="1"/>
  </r>
  <r>
    <d v="2018-03-14T00:00:00"/>
    <s v="TFR"/>
    <s v="'30-95-41"/>
    <n v="20505460"/>
    <s v="P ROBERTS ROSIEROBERTSMAR18"/>
    <m/>
    <n v="27"/>
    <n v="7353.35"/>
    <n v="27"/>
    <x v="7"/>
    <x v="1"/>
  </r>
  <r>
    <d v="2018-03-16T00:00:00"/>
    <s v="BGC"/>
    <s v="'30-95-41"/>
    <n v="20505460"/>
    <s v="BRITISH CYCLING FE ZFCMA04"/>
    <m/>
    <n v="150"/>
    <n v="7503.35"/>
    <n v="150"/>
    <x v="0"/>
    <x v="1"/>
  </r>
  <r>
    <d v="2018-03-21T00:00:00"/>
    <s v="CHQ"/>
    <s v="'30-95-41"/>
    <n v="20505460"/>
    <n v="415"/>
    <n v="11.99"/>
    <m/>
    <n v="7491.36"/>
    <n v="-11.99"/>
    <x v="2"/>
    <x v="1"/>
  </r>
  <r>
    <d v="2018-03-26T00:00:00"/>
    <s v="CHQ"/>
    <s v="'30-95-41"/>
    <n v="20505460"/>
    <n v="394"/>
    <n v="60"/>
    <m/>
    <n v="7431.36"/>
    <n v="-60"/>
    <x v="9"/>
    <x v="1"/>
  </r>
  <r>
    <d v="2018-03-26T00:00:00"/>
    <s v="CHQ"/>
    <s v="'30-95-41"/>
    <n v="20505460"/>
    <n v="416"/>
    <n v="137.99"/>
    <m/>
    <n v="7293.37"/>
    <n v="-137.99"/>
    <x v="15"/>
    <x v="1"/>
  </r>
  <r>
    <d v="2018-03-26T00:00:00"/>
    <s v="FPI"/>
    <s v="'30-95-41"/>
    <n v="20505460"/>
    <s v="ARCHER VJ&amp;B JOE ARCHER 065929748051623001 404777     10 26MAR18 15:08"/>
    <m/>
    <n v="20"/>
    <n v="7373.37"/>
    <n v="20"/>
    <x v="7"/>
    <x v="1"/>
  </r>
  <r>
    <d v="2018-03-26T00:00:00"/>
    <s v="FPI"/>
    <s v="'30-95-41"/>
    <n v="20505460"/>
    <s v="DUTTON DAVID LUCAS DUTTON FP18085O17522330 070116     10 26MAR18 08:06"/>
    <m/>
    <n v="20"/>
    <n v="7333.37"/>
    <n v="20"/>
    <x v="7"/>
    <x v="1"/>
  </r>
  <r>
    <d v="2018-03-26T00:00:00"/>
    <s v="FPI"/>
    <s v="'30-95-41"/>
    <n v="20505460"/>
    <s v="HAIGHTON RACHEL ANYA HAIGHTON FP18085O18147089 070116     10 26MAR18 21:23"/>
    <m/>
    <n v="20"/>
    <n v="7433.37"/>
    <n v="20"/>
    <x v="7"/>
    <x v="1"/>
  </r>
  <r>
    <d v="2018-03-26T00:00:00"/>
    <s v="FPI"/>
    <s v="'30-95-41"/>
    <n v="20505460"/>
    <s v="HAIGHTON RACHEL CHARLIE HAIGHTON FP18085O18146078 070116     10 26MAR18 21:22"/>
    <m/>
    <n v="20"/>
    <n v="7413.37"/>
    <n v="20"/>
    <x v="7"/>
    <x v="1"/>
  </r>
  <r>
    <d v="2018-03-26T00:00:00"/>
    <s v="FPI"/>
    <s v="'30-95-41"/>
    <n v="20505460"/>
    <s v="HARDING K SIMEON HARDING 23075532900029000N 558136     10 26MAR18 07:55"/>
    <m/>
    <n v="20"/>
    <n v="7313.37"/>
    <n v="20"/>
    <x v="7"/>
    <x v="1"/>
  </r>
  <r>
    <d v="2018-03-26T00:00:00"/>
    <s v="FPI"/>
    <s v="'30-95-41"/>
    <n v="20505460"/>
    <s v="MARTHA WORTHINGTON JONAH WORTHINGTON 00151489632BBCNPZP 090126     10 26MAR18 20:07"/>
    <m/>
    <n v="20"/>
    <n v="7393.37"/>
    <n v="20"/>
    <x v="7"/>
    <x v="1"/>
  </r>
  <r>
    <d v="2018-03-26T00:00:00"/>
    <s v="FPI"/>
    <s v="'30-95-41"/>
    <n v="20505460"/>
    <s v="WILKINS&amp;HATCHER JEMIMA HATCHER-WIL 33120856250018000N 522139     10 26MAR18 12:08"/>
    <m/>
    <n v="20"/>
    <n v="7353.37"/>
    <n v="20"/>
    <x v="7"/>
    <x v="1"/>
  </r>
  <r>
    <d v="2018-03-27T00:00:00"/>
    <s v="FPI"/>
    <s v="'30-95-41"/>
    <n v="20505460"/>
    <s v="BRADLEY LUCKMAN J LUCKMAN 00151489632BBCNQGX 090127     10 27MAR18 09:46"/>
    <m/>
    <n v="20"/>
    <n v="7453.37"/>
    <n v="20"/>
    <x v="7"/>
    <x v="1"/>
  </r>
  <r>
    <d v="2018-03-27T00:00:00"/>
    <s v="FPI"/>
    <s v="'30-95-41"/>
    <n v="20505460"/>
    <s v="LUCY EVANS F HATFIELD-EVANS 00151202632BBDPJTT 090128     10 27MAR18 19:24"/>
    <m/>
    <n v="20"/>
    <n v="7493.37"/>
    <n v="20"/>
    <x v="7"/>
    <x v="1"/>
  </r>
  <r>
    <d v="2018-03-27T00:00:00"/>
    <s v="FPI"/>
    <s v="'30-95-41"/>
    <n v="20505460"/>
    <s v="MARTIN CT ALICE MARTIN 463345115202723001 404759     10 27MAR18 20:25"/>
    <m/>
    <n v="20"/>
    <n v="7513.37"/>
    <n v="20"/>
    <x v="7"/>
    <x v="1"/>
  </r>
  <r>
    <d v="2018-03-27T00:00:00"/>
    <s v="FPI"/>
    <s v="'30-95-41"/>
    <n v="20505460"/>
    <s v="MILLER M &amp; L CIARA MILLER 413162754311723001 403109     10 27MAR18 11:34"/>
    <m/>
    <n v="20"/>
    <n v="7473.37"/>
    <n v="20"/>
    <x v="7"/>
    <x v="1"/>
  </r>
  <r>
    <d v="2018-03-28T00:00:00"/>
    <s v="FPI"/>
    <s v="'30-95-41"/>
    <n v="20505460"/>
    <s v="KIRBY M A &amp; M A PIERS KIRBY 44090111196548000N 600127     10 28MAR18 09:01"/>
    <m/>
    <n v="20"/>
    <n v="7533.37"/>
    <n v="20"/>
    <x v="7"/>
    <x v="1"/>
  </r>
  <r>
    <d v="2018-03-29T00:00:00"/>
    <s v="FPI"/>
    <s v="'30-95-41"/>
    <n v="20505460"/>
    <s v="CROZIER PJ&amp;CL ZAC CROZIER 836914758502923001 404759     10 29MAR18 20:58"/>
    <m/>
    <n v="20"/>
    <n v="7573.37"/>
    <n v="20"/>
    <x v="7"/>
    <x v="1"/>
  </r>
  <r>
    <d v="2018-03-29T00:00:00"/>
    <s v="FPI"/>
    <s v="'30-95-41"/>
    <n v="20505460"/>
    <s v="GURNSEY DAVID EDAN GURNSEY FP18088O00680122 070116     10 29MAR18 10:03"/>
    <m/>
    <n v="20"/>
    <n v="7553.37"/>
    <n v="20"/>
    <x v="7"/>
    <x v="1"/>
  </r>
  <r>
    <d v="2018-03-29T00:00:00"/>
    <s v="FPI"/>
    <s v="'30-95-41"/>
    <n v="20505460"/>
    <s v="JACKSON S+R A AND H JACKSON RP4659981953747700 203964     10 29MAR18 22:53"/>
    <m/>
    <n v="40"/>
    <n v="7613.37"/>
    <n v="40"/>
    <x v="7"/>
    <x v="1"/>
  </r>
  <r>
    <d v="2018-04-03T00:00:00"/>
    <s v="BGC"/>
    <s v="'30-95-41"/>
    <n v="20505460"/>
    <s v="BRITISH CYCLING FE ZFCMA04"/>
    <m/>
    <n v="54"/>
    <n v="7687.37"/>
    <n v="54"/>
    <x v="0"/>
    <x v="1"/>
  </r>
  <r>
    <d v="2018-04-03T00:00:00"/>
    <s v="FPI"/>
    <s v="'30-95-41"/>
    <n v="20505460"/>
    <s v="CATHERINE SMITH BARNEY SMITH 00153425632BSFTDBJ 090128     10 31MAR18 16:49"/>
    <m/>
    <n v="20"/>
    <n v="7633.37"/>
    <n v="20"/>
    <x v="7"/>
    <x v="1"/>
  </r>
  <r>
    <d v="2018-04-09T00:00:00"/>
    <s v="FPI"/>
    <s v="'30-95-41"/>
    <n v="20505460"/>
    <s v="BERRY RN BERRY 792991105302904001 404783     10 09APR18 20:35"/>
    <m/>
    <n v="40"/>
    <n v="7727.37"/>
    <n v="40"/>
    <x v="7"/>
    <x v="1"/>
  </r>
  <r>
    <d v="2018-04-09T00:00:00"/>
    <s v="FPI"/>
    <s v="'30-95-41"/>
    <n v="20505460"/>
    <s v="JAMES CHRISTOPHER CHARLIE JAMES FP18099O10132667 070116     10 09APR18 20:49"/>
    <m/>
    <n v="20"/>
    <n v="7807.37"/>
    <n v="20"/>
    <x v="7"/>
    <x v="1"/>
  </r>
  <r>
    <d v="2018-04-09T00:00:00"/>
    <s v="FPI"/>
    <s v="'30-95-41"/>
    <n v="20505460"/>
    <s v="JONES L&amp;KA REUBEN JONES JUNIO 079423833132904001 401156     10 09APR18 23:13"/>
    <m/>
    <n v="20"/>
    <n v="7867.37"/>
    <n v="20"/>
    <x v="7"/>
    <x v="1"/>
  </r>
  <r>
    <d v="2018-04-09T00:00:00"/>
    <s v="FPI"/>
    <s v="'30-95-41"/>
    <n v="20505460"/>
    <s v="NELSON T N WILLS+PTOLEMY NELS RP4659982733584800 204606     10 09APR18 20:57"/>
    <m/>
    <n v="40"/>
    <n v="7847.37"/>
    <n v="40"/>
    <x v="7"/>
    <x v="1"/>
  </r>
  <r>
    <d v="2018-04-09T00:00:00"/>
    <s v="FPI"/>
    <s v="'30-95-41"/>
    <n v="20505460"/>
    <s v="WILLIAMS K&amp;A GRACE DAISY BEN 300938634402904001 401100     10 09APR18 20:44"/>
    <m/>
    <n v="60"/>
    <n v="7787.37"/>
    <n v="60"/>
    <x v="7"/>
    <x v="1"/>
  </r>
  <r>
    <d v="2018-04-10T00:00:00"/>
    <s v="FPI"/>
    <s v="'30-95-41"/>
    <n v="20505460"/>
    <s v="ALICE BRUCE MALVERN CYCLE 00153425632BSKNBTN 090129     10 10APR18 10:48"/>
    <m/>
    <n v="40"/>
    <n v="7947.37"/>
    <n v="40"/>
    <x v="7"/>
    <x v="1"/>
  </r>
  <r>
    <d v="2018-04-10T00:00:00"/>
    <s v="FPI"/>
    <s v="'30-95-41"/>
    <n v="20505460"/>
    <s v="ALLEN T+J PETER ALLEN- JUNIO RP4679968515310200 201335     10 10APR18 22:04"/>
    <m/>
    <n v="20"/>
    <n v="8047.37"/>
    <n v="20"/>
    <x v="7"/>
    <x v="1"/>
  </r>
  <r>
    <d v="2018-04-10T00:00:00"/>
    <s v="TFR"/>
    <s v="'30-95-41"/>
    <n v="20505460"/>
    <s v="C THOMAS THOMAS HAF"/>
    <m/>
    <n v="60"/>
    <n v="8027.37"/>
    <n v="60"/>
    <x v="7"/>
    <x v="1"/>
  </r>
  <r>
    <d v="2018-04-10T00:00:00"/>
    <s v="FPI"/>
    <s v="'30-95-41"/>
    <n v="20505460"/>
    <s v="KENT MARTIN LUCAS KENT FP18100O10353079 070246     10 10APR18 07:44"/>
    <m/>
    <n v="20"/>
    <n v="7907.37"/>
    <n v="20"/>
    <x v="7"/>
    <x v="1"/>
  </r>
  <r>
    <d v="2018-04-10T00:00:00"/>
    <s v="FPI"/>
    <s v="'30-95-41"/>
    <n v="20505460"/>
    <s v="STEVENS G JOSEPH LEAVER 331945048411014001 404410     10 10APR18 11:48"/>
    <m/>
    <n v="20"/>
    <n v="7967.37"/>
    <n v="20"/>
    <x v="7"/>
    <x v="1"/>
  </r>
  <r>
    <d v="2018-04-10T00:00:00"/>
    <s v="FPI"/>
    <s v="'30-95-41"/>
    <n v="20505460"/>
    <s v="YOUNG WP HARRISON YOUNG RP4659982745746700 203964     10 10APR18 06:44"/>
    <m/>
    <n v="20"/>
    <n v="7887.37"/>
    <n v="20"/>
    <x v="7"/>
    <x v="1"/>
  </r>
  <r>
    <d v="2018-04-11T00:00:00"/>
    <s v="TFR"/>
    <s v="'30-95-41"/>
    <n v="20505460"/>
    <s v="A FOX JOSIE MURPHY JUNIO"/>
    <m/>
    <n v="20"/>
    <n v="8067.37"/>
    <n v="20"/>
    <x v="7"/>
    <x v="1"/>
  </r>
  <r>
    <d v="2018-04-11T00:00:00"/>
    <s v="FPI"/>
    <s v="'30-95-41"/>
    <n v="20505460"/>
    <s v="NIXON MJ&amp;LJ BETHIA+ELIJAHNIXON 567670403401114001 402820     10 11APR18 10:43"/>
    <m/>
    <n v="40"/>
    <n v="8107.37"/>
    <n v="40"/>
    <x v="7"/>
    <x v="1"/>
  </r>
  <r>
    <d v="2018-04-11T00:00:00"/>
    <s v="FPI"/>
    <s v="'30-95-41"/>
    <n v="20505460"/>
    <s v="ROCCA S/A DARCEY ROCCA 48225314707113000R 832845     10 11APR18 22:53"/>
    <m/>
    <n v="20"/>
    <n v="8147.37"/>
    <n v="20"/>
    <x v="7"/>
    <x v="1"/>
  </r>
  <r>
    <d v="2018-04-11T00:00:00"/>
    <s v="FPI"/>
    <s v="'30-95-41"/>
    <n v="20505460"/>
    <s v="TURNBULL TK CA OLLIE TURNBULL 62121552083537000R 162120     10 11APR18 12:15"/>
    <m/>
    <n v="20"/>
    <n v="8127.37"/>
    <n v="20"/>
    <x v="7"/>
    <x v="1"/>
  </r>
  <r>
    <d v="2018-04-12T00:00:00"/>
    <s v="TFR"/>
    <s v="'30-95-41"/>
    <n v="20505460"/>
    <s v="D REID LOCHIE REID"/>
    <m/>
    <n v="20"/>
    <n v="8187.37"/>
    <n v="20"/>
    <x v="7"/>
    <x v="1"/>
  </r>
  <r>
    <d v="2018-04-12T00:00:00"/>
    <s v="TFR"/>
    <s v="'30-95-41"/>
    <n v="20505460"/>
    <s v="D REID RAFFIE REID"/>
    <m/>
    <n v="20"/>
    <n v="8167.37"/>
    <n v="20"/>
    <x v="7"/>
    <x v="1"/>
  </r>
  <r>
    <d v="2018-04-16T00:00:00"/>
    <s v="FPI"/>
    <s v="'30-95-41"/>
    <n v="20505460"/>
    <s v="DAWKINS JW LAURIE DAWKINS 081028605431614001 404759     10 16APR18 13:45"/>
    <m/>
    <n v="20"/>
    <n v="8247.3700000000008"/>
    <n v="20"/>
    <x v="7"/>
    <x v="1"/>
  </r>
  <r>
    <d v="2018-04-16T00:00:00"/>
    <s v="FPI"/>
    <s v="'30-95-41"/>
    <n v="20505460"/>
    <s v="L CLARKE HOWIE CLARKE 400000000356690019 777212     10 15APR18 05:09"/>
    <m/>
    <n v="20"/>
    <n v="8227.3700000000008"/>
    <n v="20"/>
    <x v="7"/>
    <x v="1"/>
  </r>
  <r>
    <d v="2018-04-16T00:00:00"/>
    <s v="FPI"/>
    <s v="'30-95-41"/>
    <n v="20505460"/>
    <s v="POOLE LE ABIGAIL PROSSER 14090340206635000N 538133     10 14APR18 09:03"/>
    <m/>
    <n v="20"/>
    <n v="8207.3700000000008"/>
    <n v="20"/>
    <x v="7"/>
    <x v="1"/>
  </r>
  <r>
    <d v="2018-04-25T00:00:00"/>
    <s v="CHQ"/>
    <s v="'30-95-41"/>
    <n v="20505460"/>
    <n v="417"/>
    <n v="29.53"/>
    <m/>
    <n v="8217.84"/>
    <n v="-29.53"/>
    <x v="2"/>
    <x v="1"/>
  </r>
  <r>
    <d v="2018-04-25T00:00:00"/>
    <s v="DEP"/>
    <s v="'30-95-41"/>
    <n v="20505460"/>
    <n v="500251"/>
    <m/>
    <n v="238"/>
    <n v="8475.84"/>
    <n v="220"/>
    <x v="7"/>
    <x v="1"/>
  </r>
  <r>
    <d v="2018-04-25T00:00:00"/>
    <m/>
    <m/>
    <m/>
    <m/>
    <m/>
    <m/>
    <m/>
    <n v="18"/>
    <x v="0"/>
    <x v="1"/>
  </r>
  <r>
    <d v="2018-04-25T00:00:00"/>
    <s v="FPI"/>
    <s v="'30-95-41"/>
    <n v="20505460"/>
    <s v="O CONNELL JEA FIN TAME-COACHING RP4659983861904700 209861     10 25APR18 10:53"/>
    <m/>
    <n v="20"/>
    <n v="8237.84"/>
    <n v="20"/>
    <x v="7"/>
    <x v="1"/>
  </r>
  <r>
    <d v="2018-04-26T00:00:00"/>
    <s v="PAY"/>
    <s v="'30-95-41"/>
    <n v="20505460"/>
    <n v="419"/>
    <n v="220"/>
    <m/>
    <n v="8255.84"/>
    <n v="-220"/>
    <x v="6"/>
    <x v="1"/>
  </r>
  <r>
    <d v="2018-04-27T00:00:00"/>
    <s v="BGC"/>
    <s v="'30-95-41"/>
    <n v="20505460"/>
    <s v="BRITISH CYCLING FE ZFCMA04"/>
    <m/>
    <n v="120"/>
    <n v="8375.84"/>
    <n v="120"/>
    <x v="0"/>
    <x v="1"/>
  </r>
  <r>
    <d v="2018-05-04T00:00:00"/>
    <s v="CHQ"/>
    <s v="'30-95-41"/>
    <n v="20505460"/>
    <n v="420"/>
    <n v="49.58"/>
    <m/>
    <n v="8368.26"/>
    <n v="-49.58"/>
    <x v="6"/>
    <x v="1"/>
  </r>
  <r>
    <d v="2018-05-04T00:00:00"/>
    <s v="BGC"/>
    <s v="'30-95-41"/>
    <n v="20505460"/>
    <s v="BRITISH CYCLING FE ZFCMA04"/>
    <m/>
    <n v="42"/>
    <n v="8417.84"/>
    <n v="42"/>
    <x v="0"/>
    <x v="1"/>
  </r>
  <r>
    <d v="2018-05-08T00:00:00"/>
    <s v="CHQ"/>
    <s v="'30-95-41"/>
    <n v="20505460"/>
    <n v="418"/>
    <n v="970"/>
    <m/>
    <n v="7398.26"/>
    <n v="-970"/>
    <x v="14"/>
    <x v="1"/>
  </r>
  <r>
    <d v="2018-05-09T00:00:00"/>
    <s v="FPI"/>
    <s v="'30-95-41"/>
    <n v="20505460"/>
    <s v="MARTIN CT ALICE MARTIN 309795742111905001 404759     10 09MAY18 11:12"/>
    <m/>
    <n v="2.5"/>
    <n v="7400.76"/>
    <n v="2.5"/>
    <x v="7"/>
    <x v="1"/>
  </r>
  <r>
    <d v="2018-05-11T00:00:00"/>
    <s v="CHQ"/>
    <s v="'30-95-41"/>
    <n v="20505460"/>
    <n v="421"/>
    <n v="6"/>
    <m/>
    <n v="7394.76"/>
    <n v="-6"/>
    <x v="0"/>
    <x v="1"/>
  </r>
  <r>
    <d v="2018-05-17T00:00:00"/>
    <s v="DEP"/>
    <s v="'30-95-41"/>
    <n v="20505460"/>
    <n v="500252"/>
    <m/>
    <n v="67"/>
    <n v="7461.76"/>
    <n v="6"/>
    <x v="0"/>
    <x v="1"/>
  </r>
  <r>
    <d v="2018-05-17T00:00:00"/>
    <m/>
    <m/>
    <m/>
    <m/>
    <m/>
    <m/>
    <m/>
    <n v="12"/>
    <x v="7"/>
    <x v="1"/>
  </r>
  <r>
    <d v="2018-05-17T00:00:00"/>
    <m/>
    <m/>
    <m/>
    <m/>
    <m/>
    <m/>
    <m/>
    <n v="20"/>
    <x v="4"/>
    <x v="1"/>
  </r>
  <r>
    <d v="2018-05-17T00:00:00"/>
    <m/>
    <m/>
    <m/>
    <m/>
    <m/>
    <m/>
    <m/>
    <n v="29"/>
    <x v="2"/>
    <x v="1"/>
  </r>
  <r>
    <d v="2018-05-18T00:00:00"/>
    <s v="FPI"/>
    <s v="'30-95-41"/>
    <n v="20505460"/>
    <s v="CROZIER C L CROZIER MEMBERSHIP 339290934401815001 401710     10 18MAY18 10:44"/>
    <m/>
    <n v="24"/>
    <n v="7485.76"/>
    <n v="24"/>
    <x v="0"/>
    <x v="1"/>
  </r>
  <r>
    <d v="2018-05-23T00:00:00"/>
    <s v="CHQ"/>
    <s v="'30-95-41"/>
    <n v="20505460"/>
    <n v="424"/>
    <n v="80"/>
    <m/>
    <n v="7405.76"/>
    <n v="-80"/>
    <x v="9"/>
    <x v="1"/>
  </r>
  <r>
    <d v="2018-05-24T00:00:00"/>
    <s v="CHQ"/>
    <s v="'30-95-41"/>
    <n v="20505460"/>
    <n v="422"/>
    <n v="80"/>
    <m/>
    <n v="7325.76"/>
    <n v="-80"/>
    <x v="9"/>
    <x v="1"/>
  </r>
  <r>
    <d v="2018-05-25T00:00:00"/>
    <s v="FPI"/>
    <s v="'30-95-41"/>
    <n v="20505460"/>
    <s v="ALICE BRUCE MALVERN CYCLE 00153425632BTDFLLZ 090129     10 25MAY18 22:00"/>
    <m/>
    <n v="40"/>
    <n v="7485.76"/>
    <n v="40"/>
    <x v="7"/>
    <x v="1"/>
  </r>
  <r>
    <d v="2018-05-25T00:00:00"/>
    <s v="FPI"/>
    <s v="'30-95-41"/>
    <n v="20505460"/>
    <s v="ARCHER VJ&amp;B JOE ARCHER 112848443302525001 404777     10 25MAY18 20:33"/>
    <m/>
    <n v="20"/>
    <n v="7445.76"/>
    <n v="20"/>
    <x v="7"/>
    <x v="1"/>
  </r>
  <r>
    <d v="2018-05-25T00:00:00"/>
    <s v="FPI"/>
    <s v="'30-95-41"/>
    <n v="20505460"/>
    <s v="BRADLEY LUCKMAN J LUCKMAN 00151489632BBCPWSG 090127     10 25MAY18 18:35"/>
    <m/>
    <n v="20"/>
    <n v="7425.76"/>
    <n v="20"/>
    <x v="7"/>
    <x v="1"/>
  </r>
  <r>
    <d v="2018-05-25T00:00:00"/>
    <s v="FPI"/>
    <s v="'30-95-41"/>
    <n v="20505460"/>
    <s v="DAWKINS JW LAURIE DAWKINS 832729142461525001 404759     10 25MAY18 16:42"/>
    <m/>
    <n v="20"/>
    <n v="7345.76"/>
    <n v="20"/>
    <x v="7"/>
    <x v="1"/>
  </r>
  <r>
    <d v="2018-05-25T00:00:00"/>
    <s v="FPI"/>
    <s v="'30-95-41"/>
    <n v="20505460"/>
    <s v="WILLIAMS K&amp;A GRACE DAISY BEN 381833525461525001 401100     10 25MAY18 16:45"/>
    <m/>
    <n v="60"/>
    <n v="7405.76"/>
    <n v="60"/>
    <x v="7"/>
    <x v="1"/>
  </r>
  <r>
    <d v="2018-05-29T00:00:00"/>
    <s v="FPI"/>
    <s v="'30-95-41"/>
    <n v="20505460"/>
    <s v="DUTTON DAVID LUCAS DUTTON HOODI FP18148O07926221 070116     10 28MAY18 17:39"/>
    <m/>
    <n v="20"/>
    <n v="7565.76"/>
    <n v="20"/>
    <x v="7"/>
    <x v="1"/>
  </r>
  <r>
    <d v="2018-05-29T00:00:00"/>
    <s v="FPI"/>
    <s v="'30-95-41"/>
    <n v="20505460"/>
    <s v="JACKSON S+R AARON HANNAJACKSON RP4659986331182400 203964     10 26MAY18 10:50"/>
    <m/>
    <n v="40"/>
    <n v="7525.76"/>
    <n v="40"/>
    <x v="7"/>
    <x v="1"/>
  </r>
  <r>
    <d v="2018-05-29T00:00:00"/>
    <s v="FPI"/>
    <s v="'30-95-41"/>
    <n v="20505460"/>
    <s v="MILLER M &amp; L CIARA MILLER 737254327421725001 403109     10 27MAY18 12:47"/>
    <m/>
    <n v="20"/>
    <n v="7545.76"/>
    <n v="20"/>
    <x v="7"/>
    <x v="1"/>
  </r>
  <r>
    <d v="2018-05-29T00:00:00"/>
    <s v="FPI"/>
    <s v="'30-95-41"/>
    <n v="20505460"/>
    <s v="NELSON T N WILLS PTOLEMY NELS RP4659986529904300 204606     10 29MAY18 15:49"/>
    <m/>
    <n v="40"/>
    <n v="7605.76"/>
    <n v="40"/>
    <x v="7"/>
    <x v="1"/>
  </r>
  <r>
    <d v="2018-05-30T00:00:00"/>
    <s v="CHQ"/>
    <s v="'30-95-41"/>
    <n v="20505460"/>
    <n v="423"/>
    <n v="80"/>
    <m/>
    <n v="7525.76"/>
    <n v="-80"/>
    <x v="9"/>
    <x v="1"/>
  </r>
  <r>
    <d v="2018-05-30T00:00:00"/>
    <s v="FPI"/>
    <s v="'30-95-41"/>
    <n v="20505460"/>
    <s v="CATHERINE SMITH BARNEY SMITH 00153425632BTFQVLT 090128     10 30MAY18 17:47"/>
    <m/>
    <n v="20"/>
    <n v="7545.76"/>
    <n v="20"/>
    <x v="7"/>
    <x v="1"/>
  </r>
  <r>
    <d v="2018-05-30T00:00:00"/>
    <s v="FPI"/>
    <s v="'30-95-41"/>
    <n v="20505460"/>
    <s v="KIRBY M A &amp; M A PIERS KIRBY JUNE 27223025240894000N 600127     10 30MAY18 22:30"/>
    <m/>
    <n v="20"/>
    <n v="7565.76"/>
    <n v="20"/>
    <x v="7"/>
    <x v="1"/>
  </r>
  <r>
    <d v="2018-05-31T00:00:00"/>
    <s v="FPI"/>
    <s v="'30-95-41"/>
    <n v="20505460"/>
    <s v="BERRY RN BERRY 950091109032135001 404783     10 31MAY18 23:09"/>
    <m/>
    <n v="40"/>
    <n v="7605.76"/>
    <n v="40"/>
    <x v="7"/>
    <x v="1"/>
  </r>
  <r>
    <d v="2018-06-01T00:00:00"/>
    <s v="BGC"/>
    <s v="'30-95-41"/>
    <n v="20505460"/>
    <s v="BRITISH CYCLING FE ZFCMA04"/>
    <m/>
    <n v="24"/>
    <n v="7629.76"/>
    <n v="24"/>
    <x v="0"/>
    <x v="1"/>
  </r>
  <r>
    <d v="2018-06-04T00:00:00"/>
    <s v="TFR"/>
    <s v="'30-95-41"/>
    <n v="20505460"/>
    <s v="C THOMAS THOMAS HAF"/>
    <m/>
    <n v="60"/>
    <n v="7749.76"/>
    <n v="60"/>
    <x v="7"/>
    <x v="1"/>
  </r>
  <r>
    <d v="2018-06-04T00:00:00"/>
    <s v="FPI"/>
    <s v="'30-95-41"/>
    <n v="20505460"/>
    <s v="CROZIER PJ&amp;CL ZAC CROZIER 324077241461406001 404759     10 04JUN18 16:41"/>
    <m/>
    <n v="20"/>
    <n v="7689.76"/>
    <n v="20"/>
    <x v="7"/>
    <x v="1"/>
  </r>
  <r>
    <d v="2018-06-04T00:00:00"/>
    <s v="FPI"/>
    <s v="'30-95-41"/>
    <n v="20505460"/>
    <s v="JONES L&amp;KA REUBEN JONES JUNIO 194327610332406001 401156     10 04JUN18 23:30"/>
    <m/>
    <n v="20"/>
    <n v="7769.76"/>
    <n v="20"/>
    <x v="7"/>
    <x v="1"/>
  </r>
  <r>
    <d v="2018-06-04T00:00:00"/>
    <s v="FPI"/>
    <s v="'30-95-41"/>
    <n v="20505460"/>
    <s v="MARTIN CT ALICE MARTIN 302695541090206001 404759     10 02JUN18 09:01"/>
    <m/>
    <n v="20"/>
    <n v="7649.76"/>
    <n v="20"/>
    <x v="7"/>
    <x v="1"/>
  </r>
  <r>
    <d v="2018-06-04T00:00:00"/>
    <s v="FPI"/>
    <s v="'30-95-41"/>
    <n v="20505460"/>
    <s v="WILKINS&amp;HATCHER JEMIMA HATCHER-WIL 36045638861247000N 522139     10 04JUN18 04:56"/>
    <m/>
    <n v="20"/>
    <n v="7669.76"/>
    <n v="20"/>
    <x v="7"/>
    <x v="1"/>
  </r>
  <r>
    <d v="2018-06-05T00:00:00"/>
    <s v="FPI"/>
    <s v="'30-95-41"/>
    <n v="20505460"/>
    <s v="ALLEN T+J PETER ALLEN- JUNIO RP4679963237720500 201335     10 05JUN18 22:32"/>
    <m/>
    <n v="20"/>
    <n v="7929.76"/>
    <n v="20"/>
    <x v="7"/>
    <x v="1"/>
  </r>
  <r>
    <d v="2018-06-05T00:00:00"/>
    <s v="FPI"/>
    <s v="'30-95-41"/>
    <n v="20505460"/>
    <s v="HARDING K SIM HARDING 62152527362247000N 558136     10 05JUN18 15:25"/>
    <m/>
    <n v="20"/>
    <n v="7909.76"/>
    <n v="20"/>
    <x v="7"/>
    <x v="1"/>
  </r>
  <r>
    <d v="2018-06-05T00:00:00"/>
    <s v="FPI"/>
    <s v="'30-95-41"/>
    <n v="20505460"/>
    <s v="JAMES CHRISTOPHER CHARLIE JAMES FP18156O15562269 070116     10 05JUN18 07:22"/>
    <m/>
    <n v="20"/>
    <n v="7809.76"/>
    <n v="20"/>
    <x v="7"/>
    <x v="1"/>
  </r>
  <r>
    <d v="2018-06-05T00:00:00"/>
    <s v="FPI"/>
    <s v="'30-95-41"/>
    <n v="20505460"/>
    <s v="KENT MARTIN LUCAS KENT FP18156O15632796 070246     10 05JUN18 09:07"/>
    <m/>
    <n v="20"/>
    <n v="7869.76"/>
    <n v="20"/>
    <x v="7"/>
    <x v="1"/>
  </r>
  <r>
    <d v="2018-06-05T00:00:00"/>
    <s v="TFR"/>
    <s v="'30-95-41"/>
    <n v="20505460"/>
    <s v="P ROBERTS ROSIEROBERTSJUN18"/>
    <m/>
    <n v="20"/>
    <n v="7829.76"/>
    <n v="20"/>
    <x v="7"/>
    <x v="1"/>
  </r>
  <r>
    <d v="2018-06-05T00:00:00"/>
    <s v="FPI"/>
    <s v="'30-95-41"/>
    <n v="20505460"/>
    <s v="POOLE LE ABIGAIL PROSSER 02053938146087000N 538133     10 05JUN18 05:39"/>
    <m/>
    <n v="20"/>
    <n v="7789.76"/>
    <n v="20"/>
    <x v="7"/>
    <x v="1"/>
  </r>
  <r>
    <d v="2018-06-05T00:00:00"/>
    <s v="TFR"/>
    <s v="'30-95-41"/>
    <n v="20505460"/>
    <s v="R ALLEN EVA BAILEY-ALLEN"/>
    <m/>
    <n v="20"/>
    <n v="7849.76"/>
    <n v="20"/>
    <x v="7"/>
    <x v="1"/>
  </r>
  <r>
    <d v="2018-06-05T00:00:00"/>
    <s v="FPI"/>
    <s v="'30-95-41"/>
    <n v="20505460"/>
    <s v="YOUNG WP HARRISON YOUNG RP4659987133826500 203964     10 05JUN18 12:50"/>
    <m/>
    <n v="20"/>
    <n v="7889.76"/>
    <n v="20"/>
    <x v="7"/>
    <x v="1"/>
  </r>
  <r>
    <d v="2018-06-06T00:00:00"/>
    <s v="FPI"/>
    <s v="'30-95-41"/>
    <n v="20505460"/>
    <s v="HAIGHTON RACHEL ANYA HAIGHTON FP18157O16821618 070116     10 06JUN18 18:23"/>
    <m/>
    <n v="20"/>
    <n v="7969.76"/>
    <n v="20"/>
    <x v="7"/>
    <x v="1"/>
  </r>
  <r>
    <d v="2018-06-06T00:00:00"/>
    <s v="FPI"/>
    <s v="'30-95-41"/>
    <n v="20505460"/>
    <s v="HAIGHTON RACHEL CHARLIE HAIGHTON FP18157O16821012 070116     10 06JUN18 18:22"/>
    <m/>
    <n v="20"/>
    <n v="7949.76"/>
    <n v="20"/>
    <x v="7"/>
    <x v="1"/>
  </r>
  <r>
    <d v="2018-06-06T00:00:00"/>
    <s v="FPI"/>
    <s v="'30-95-41"/>
    <n v="20505460"/>
    <s v="HAIGHTON RACHEL ZOE HAIGHTON FP18157O16822131 070116     10 06JUN18 18:23"/>
    <m/>
    <n v="20"/>
    <n v="7989.76"/>
    <n v="20"/>
    <x v="7"/>
    <x v="1"/>
  </r>
  <r>
    <d v="2018-06-07T00:00:00"/>
    <s v="CHQ"/>
    <s v="'30-95-41"/>
    <n v="20505460"/>
    <n v="431"/>
    <n v="60"/>
    <m/>
    <n v="7929.76"/>
    <n v="-60"/>
    <x v="10"/>
    <x v="1"/>
  </r>
  <r>
    <d v="2018-06-07T00:00:00"/>
    <s v="FPI"/>
    <s v="'30-95-41"/>
    <n v="20505460"/>
    <s v="ANDREW THORNBER TOBY THORNBER 00151075632BBFYPQG 090126     10 07JUN18 18:59"/>
    <m/>
    <n v="20"/>
    <n v="8029.76"/>
    <n v="20"/>
    <x v="7"/>
    <x v="1"/>
  </r>
  <r>
    <d v="2018-06-07T00:00:00"/>
    <s v="FPI"/>
    <s v="'30-95-41"/>
    <n v="20505460"/>
    <s v="DAVIES RH &amp; RC RE TOM AND ARTHUR 09114531326607000N 535041     10 07JUN18 11:45"/>
    <m/>
    <n v="40"/>
    <n v="8009.76"/>
    <n v="40"/>
    <x v="7"/>
    <x v="1"/>
  </r>
  <r>
    <d v="2018-06-07T00:00:00"/>
    <s v="FPI"/>
    <s v="'30-95-41"/>
    <n v="20505460"/>
    <s v="GURNSEY DAVID EDAN GURNSEY FP18158O17245132 070116     10 07JUN18 10:03"/>
    <m/>
    <n v="20"/>
    <n v="7949.76"/>
    <n v="20"/>
    <x v="7"/>
    <x v="1"/>
  </r>
  <r>
    <d v="2018-06-07T00:00:00"/>
    <s v="FPI"/>
    <s v="'30-95-41"/>
    <n v="20505460"/>
    <s v="LUCY EVANS F HATFIELD-EVANS 00151202632BBDSJMQ 090128     10 07JUN18 11:36"/>
    <m/>
    <n v="20"/>
    <n v="7969.76"/>
    <n v="20"/>
    <x v="7"/>
    <x v="1"/>
  </r>
  <r>
    <d v="2018-06-07T00:00:00"/>
    <s v="FPI"/>
    <s v="'30-95-41"/>
    <n v="20505460"/>
    <s v="MARTHA WORTHINGTON JONAH WORTHINGTON 00151489632BBCQFQX 090126     10 07JUN18 23:23"/>
    <m/>
    <n v="20"/>
    <n v="8049.76"/>
    <n v="20"/>
    <x v="7"/>
    <x v="1"/>
  </r>
  <r>
    <d v="2018-06-11T00:00:00"/>
    <s v="FPI"/>
    <s v="'30-95-41"/>
    <n v="20505460"/>
    <s v="DEWHURST C V TOM DAVI AVO 245420610021116001 404717     10 11JUN18 12:00"/>
    <m/>
    <n v="60"/>
    <n v="8149.76"/>
    <n v="60"/>
    <x v="7"/>
    <x v="1"/>
  </r>
  <r>
    <d v="2018-06-11T00:00:00"/>
    <s v="FPI"/>
    <s v="'30-95-41"/>
    <n v="20505460"/>
    <s v="O CONNELL JEA FIN + AVA TAME-MCS RP4659987562315700 209861     10 11JUN18 09:22"/>
    <m/>
    <n v="40"/>
    <n v="8089.76"/>
    <n v="40"/>
    <x v="7"/>
    <x v="1"/>
  </r>
  <r>
    <d v="2018-06-12T00:00:00"/>
    <s v="FPI"/>
    <s v="'30-95-41"/>
    <n v="20505460"/>
    <s v="ROCCA S/A DARCEY ROCCA 57231324748571000R 832845     10 12JUN18 23:13"/>
    <m/>
    <n v="20"/>
    <n v="8169.76"/>
    <n v="20"/>
    <x v="7"/>
    <x v="1"/>
  </r>
  <r>
    <d v="2018-06-13T00:00:00"/>
    <s v="FPI"/>
    <s v="'30-95-41"/>
    <n v="20505460"/>
    <s v="BUTLER SK LOCKELLIOT ROBERTS 503181517071316001 402029     10 13JUN18 17:07"/>
    <m/>
    <n v="40"/>
    <n v="8269.76"/>
    <n v="40"/>
    <x v="7"/>
    <x v="1"/>
  </r>
  <r>
    <d v="2018-06-13T00:00:00"/>
    <s v="FPI"/>
    <s v="'30-95-41"/>
    <n v="20505460"/>
    <s v="JOSEPHINE LEWIS BARNEY PALMER 00151612632BBDBMWH 090126     10 13JUN18 09:08"/>
    <m/>
    <n v="20"/>
    <n v="8189.76"/>
    <n v="20"/>
    <x v="7"/>
    <x v="1"/>
  </r>
  <r>
    <d v="2018-06-13T00:00:00"/>
    <s v="FPI"/>
    <s v="'30-95-41"/>
    <n v="20505460"/>
    <s v="MARTHA WORTHINGTON JONAH WORTHINGTON 00151489632BBCQHVB 090126     10 13JUN18 23:27"/>
    <m/>
    <n v="5"/>
    <n v="8294.76"/>
    <n v="5"/>
    <x v="7"/>
    <x v="1"/>
  </r>
  <r>
    <d v="2018-06-13T00:00:00"/>
    <s v="FPI"/>
    <s v="'30-95-41"/>
    <n v="20505460"/>
    <s v="NIXON MJ&amp;LJ BETHIA/ELIJAHNIXON 980887525461316001 402820     10 13JUN18 16:45"/>
    <m/>
    <n v="40"/>
    <n v="8229.76"/>
    <n v="40"/>
    <x v="7"/>
    <x v="1"/>
  </r>
  <r>
    <d v="2018-06-13T00:00:00"/>
    <s v="FPI"/>
    <s v="'30-95-41"/>
    <n v="20505460"/>
    <s v="STEVENS G JOSEPH LEAVER 149308146032316001 404410     10 13JUN18 23:06"/>
    <m/>
    <n v="20"/>
    <n v="8289.76"/>
    <n v="20"/>
    <x v="7"/>
    <x v="1"/>
  </r>
  <r>
    <d v="2018-06-15T00:00:00"/>
    <s v="CHQ"/>
    <s v="'30-95-41"/>
    <n v="20505460"/>
    <n v="429"/>
    <n v="20"/>
    <m/>
    <n v="8274.76"/>
    <n v="-20"/>
    <x v="9"/>
    <x v="1"/>
  </r>
  <r>
    <d v="2018-06-15T00:00:00"/>
    <s v="DEP"/>
    <s v="'30-95-41"/>
    <n v="20505460"/>
    <n v="500253"/>
    <m/>
    <n v="60"/>
    <n v="8334.76"/>
    <n v="60"/>
    <x v="7"/>
    <x v="1"/>
  </r>
  <r>
    <d v="2018-06-18T00:00:00"/>
    <s v="CHQ"/>
    <s v="'30-95-41"/>
    <n v="20505460"/>
    <n v="427"/>
    <n v="60"/>
    <m/>
    <n v="8274.76"/>
    <n v="-60"/>
    <x v="9"/>
    <x v="1"/>
  </r>
  <r>
    <d v="2018-06-18T00:00:00"/>
    <s v="FPI"/>
    <s v="'30-95-41"/>
    <n v="20505460"/>
    <s v="LISA CLARKE HOWIE CLARKE 180618163349064183 777212     10 18JUN18 16:33"/>
    <m/>
    <n v="20"/>
    <n v="8294.76"/>
    <n v="20"/>
    <x v="7"/>
    <x v="1"/>
  </r>
  <r>
    <d v="2018-06-19T00:00:00"/>
    <s v="CHQ"/>
    <s v="'30-95-41"/>
    <n v="20505460"/>
    <n v="432"/>
    <n v="120"/>
    <m/>
    <n v="8174.76"/>
    <n v="-120"/>
    <x v="1"/>
    <x v="1"/>
  </r>
  <r>
    <d v="2018-06-29T00:00:00"/>
    <s v="DEP"/>
    <s v="'30-95-41"/>
    <n v="20505460"/>
    <n v="500254"/>
    <m/>
    <n v="20"/>
    <n v="8194.76"/>
    <n v="20"/>
    <x v="7"/>
    <x v="1"/>
  </r>
  <r>
    <d v="2018-07-03T00:00:00"/>
    <s v="CHQ"/>
    <s v="'30-95-41"/>
    <n v="20505460"/>
    <n v="428"/>
    <n v="20"/>
    <m/>
    <n v="8174.76"/>
    <n v="-20"/>
    <x v="9"/>
    <x v="1"/>
  </r>
  <r>
    <d v="2018-07-11T00:00:00"/>
    <s v="PAY"/>
    <s v="'30-95-41"/>
    <n v="20505460"/>
    <n v="433"/>
    <n v="150"/>
    <m/>
    <n v="8024.76"/>
    <n v="-150"/>
    <x v="10"/>
    <x v="1"/>
  </r>
  <r>
    <d v="2018-07-12T00:00:00"/>
    <s v="DEP"/>
    <s v="'30-95-41"/>
    <n v="20505460"/>
    <n v="500255"/>
    <m/>
    <n v="60"/>
    <n v="8084.76"/>
    <n v="60"/>
    <x v="7"/>
    <x v="1"/>
  </r>
  <r>
    <d v="2018-07-13T00:00:00"/>
    <s v="CHQ"/>
    <s v="'30-95-41"/>
    <n v="20505460"/>
    <n v="426"/>
    <n v="20"/>
    <m/>
    <n v="8064.76"/>
    <n v="-20"/>
    <x v="9"/>
    <x v="1"/>
  </r>
  <r>
    <d v="2018-07-17T00:00:00"/>
    <s v="CHQ"/>
    <s v="'30-95-41"/>
    <n v="20505460"/>
    <n v="434"/>
    <n v="8.6"/>
    <m/>
    <n v="8056.16"/>
    <n v="-8.6"/>
    <x v="2"/>
    <x v="1"/>
  </r>
  <r>
    <d v="2018-07-18T00:00:00"/>
    <s v="FPI"/>
    <s v="'30-95-41"/>
    <n v="20505460"/>
    <s v="BELDON SM&amp;GHM ISAAC BELDON COACH 014978243511817001 404759     10 18JUL18 11:53"/>
    <m/>
    <n v="16"/>
    <n v="8072.16"/>
    <n v="16"/>
    <x v="7"/>
    <x v="1"/>
  </r>
  <r>
    <d v="2018-07-19T00:00:00"/>
    <s v="CHQ"/>
    <s v="'30-95-41"/>
    <n v="20505460"/>
    <n v="430"/>
    <n v="20"/>
    <m/>
    <n v="8052.16"/>
    <n v="-20"/>
    <x v="9"/>
    <x v="1"/>
  </r>
  <r>
    <d v="2018-07-26T00:00:00"/>
    <s v="CHQ"/>
    <s v="'30-95-41"/>
    <n v="20505460"/>
    <n v="435"/>
    <n v="48"/>
    <m/>
    <n v="8004.16"/>
    <n v="-48"/>
    <x v="10"/>
    <x v="1"/>
  </r>
  <r>
    <d v="2018-08-01T00:00:00"/>
    <s v="BGC"/>
    <s v="'30-95-41"/>
    <n v="20505460"/>
    <s v="BCF ZFCMA04"/>
    <m/>
    <n v="42"/>
    <n v="8046.16"/>
    <n v="42"/>
    <x v="0"/>
    <x v="1"/>
  </r>
  <r>
    <d v="2018-08-06T00:00:00"/>
    <s v="PAY"/>
    <s v="'30-95-41"/>
    <n v="20505460"/>
    <n v="437"/>
    <n v="130"/>
    <m/>
    <n v="7916.16"/>
    <n v="-130"/>
    <x v="10"/>
    <x v="1"/>
  </r>
  <r>
    <d v="2018-08-13T00:00:00"/>
    <s v="CHQ"/>
    <s v="'30-95-41"/>
    <n v="20505460"/>
    <n v="439"/>
    <n v="80"/>
    <m/>
    <n v="7836.16"/>
    <n v="-80"/>
    <x v="9"/>
    <x v="1"/>
  </r>
  <r>
    <d v="2018-08-14T00:00:00"/>
    <s v="DEP"/>
    <s v="'30-95-41"/>
    <n v="20505460"/>
    <n v="500256"/>
    <m/>
    <n v="20"/>
    <n v="7856.16"/>
    <n v="20"/>
    <x v="4"/>
    <x v="1"/>
  </r>
  <r>
    <d v="2018-08-15T00:00:00"/>
    <s v="CHQ"/>
    <s v="'30-95-41"/>
    <n v="20505460"/>
    <n v="438"/>
    <n v="80"/>
    <m/>
    <n v="7776.16"/>
    <n v="-80"/>
    <x v="9"/>
    <x v="1"/>
  </r>
  <r>
    <d v="2018-08-16T00:00:00"/>
    <s v="CHQ"/>
    <s v="'30-95-41"/>
    <n v="20505460"/>
    <n v="425"/>
    <n v="20"/>
    <m/>
    <n v="7756.16"/>
    <n v="-20"/>
    <x v="9"/>
    <x v="1"/>
  </r>
  <r>
    <d v="2018-08-17T00:00:00"/>
    <s v="CHQ"/>
    <s v="'30-95-41"/>
    <n v="20505460"/>
    <n v="447"/>
    <n v="40"/>
    <m/>
    <n v="7716.16"/>
    <n v="-40"/>
    <x v="9"/>
    <x v="1"/>
  </r>
  <r>
    <d v="2018-08-20T00:00:00"/>
    <s v="CHQ"/>
    <s v="'30-95-41"/>
    <n v="20505460"/>
    <n v="443"/>
    <n v="20"/>
    <m/>
    <n v="7696.16"/>
    <n v="-20"/>
    <x v="9"/>
    <x v="1"/>
  </r>
  <r>
    <d v="2018-08-20T00:00:00"/>
    <s v="CHQ"/>
    <s v="'30-95-41"/>
    <n v="20505460"/>
    <n v="444"/>
    <n v="40"/>
    <m/>
    <n v="7656.16"/>
    <n v="-40"/>
    <x v="9"/>
    <x v="1"/>
  </r>
  <r>
    <d v="2018-08-21T00:00:00"/>
    <s v="CHQ"/>
    <s v="'30-95-41"/>
    <n v="20505460"/>
    <n v="445"/>
    <n v="60"/>
    <m/>
    <n v="7596.16"/>
    <n v="-60"/>
    <x v="9"/>
    <x v="1"/>
  </r>
  <r>
    <d v="2018-08-22T00:00:00"/>
    <s v="CHQ"/>
    <s v="'30-95-41"/>
    <n v="20505460"/>
    <n v="440"/>
    <n v="20"/>
    <m/>
    <n v="7576.16"/>
    <n v="-20"/>
    <x v="9"/>
    <x v="1"/>
  </r>
  <r>
    <d v="2018-08-22T00:00:00"/>
    <s v="CHQ"/>
    <s v="'30-95-41"/>
    <n v="20505460"/>
    <n v="441"/>
    <n v="40"/>
    <m/>
    <n v="7536.16"/>
    <n v="-40"/>
    <x v="9"/>
    <x v="1"/>
  </r>
  <r>
    <d v="2018-08-22T00:00:00"/>
    <s v="FPI"/>
    <s v="'30-95-41"/>
    <n v="20505460"/>
    <s v="DAWKINS JW LAURIE DAWKINS 868994146422228001 404759     10 22AUG18 22:46"/>
    <m/>
    <n v="16"/>
    <n v="7584.16"/>
    <n v="16"/>
    <x v="7"/>
    <x v="1"/>
  </r>
  <r>
    <d v="2018-08-22T00:00:00"/>
    <s v="FPI"/>
    <s v="'30-95-41"/>
    <n v="20505460"/>
    <s v="LUCY EVANS F HATFIELD-EVANS 00151202632BBDWKNT 090128     10 22AUG18 22:54"/>
    <m/>
    <n v="16"/>
    <n v="7600.16"/>
    <n v="16"/>
    <x v="7"/>
    <x v="1"/>
  </r>
  <r>
    <d v="2018-08-22T00:00:00"/>
    <s v="FPI"/>
    <s v="'30-95-41"/>
    <n v="20505460"/>
    <s v="MARTHA WORTHINGTON JONAH WORTHINGTON 00151489632BBCRTJK 090126     10 22AUG18 22:29"/>
    <m/>
    <n v="16"/>
    <n v="7552.16"/>
    <n v="16"/>
    <x v="7"/>
    <x v="1"/>
  </r>
  <r>
    <d v="2018-08-22T00:00:00"/>
    <s v="FPI"/>
    <s v="'30-95-41"/>
    <n v="20505460"/>
    <s v="P ROBERTS ROSIEROBERTSSEP18 400000000386402694 309541     10 22AUG18 22:31"/>
    <m/>
    <n v="16"/>
    <n v="7568.16"/>
    <n v="16"/>
    <x v="7"/>
    <x v="1"/>
  </r>
  <r>
    <d v="2018-08-23T00:00:00"/>
    <s v="FPI"/>
    <s v="'30-95-41"/>
    <n v="20505460"/>
    <s v="ARCHER VJ&amp;B JOE ARCHER 098040910071328001 404777     10 23AUG18 17:00"/>
    <m/>
    <n v="16"/>
    <n v="7696.16"/>
    <n v="16"/>
    <x v="7"/>
    <x v="1"/>
  </r>
  <r>
    <d v="2018-08-23T00:00:00"/>
    <s v="FPI"/>
    <s v="'30-95-41"/>
    <n v="20505460"/>
    <s v="BELDON SM&amp;GHM ISAAC BELDON COACH 520389455490328001 404759     10 23AUG18 09:45"/>
    <m/>
    <n v="16"/>
    <n v="7648.16"/>
    <n v="16"/>
    <x v="7"/>
    <x v="1"/>
  </r>
  <r>
    <d v="2018-08-23T00:00:00"/>
    <s v="FPI"/>
    <s v="'30-95-41"/>
    <n v="20505460"/>
    <s v="DUTTON DAVID LUCAS DUTTON FP18235O19859859 070116     10 23AUG18 17:44"/>
    <m/>
    <n v="16"/>
    <n v="7712.16"/>
    <n v="16"/>
    <x v="7"/>
    <x v="1"/>
  </r>
  <r>
    <d v="2018-08-23T00:00:00"/>
    <s v="FPI"/>
    <s v="'30-95-41"/>
    <n v="20505460"/>
    <s v="HARDING K SIM HARDING 24095120095169000N 558136     10 23AUG18 09:51"/>
    <m/>
    <n v="16"/>
    <n v="7664.16"/>
    <n v="16"/>
    <x v="7"/>
    <x v="1"/>
  </r>
  <r>
    <d v="2018-08-23T00:00:00"/>
    <s v="FPI"/>
    <s v="'30-95-41"/>
    <n v="20505460"/>
    <s v="JAMES CHRISTOPHER CHARLIE JAMES FP18235O19943093 070116     10 23AUG18 19:44"/>
    <m/>
    <n v="16"/>
    <n v="7728.16"/>
    <n v="16"/>
    <x v="7"/>
    <x v="1"/>
  </r>
  <r>
    <d v="2018-08-23T00:00:00"/>
    <s v="FPI"/>
    <s v="'30-95-41"/>
    <n v="20505460"/>
    <s v="KENT MARTIN LUCAS KENT FP18235O19949935 070246     10 23AUG18 19:54"/>
    <m/>
    <n v="16"/>
    <n v="7744.16"/>
    <n v="16"/>
    <x v="7"/>
    <x v="1"/>
  </r>
  <r>
    <d v="2018-08-23T00:00:00"/>
    <s v="FPI"/>
    <s v="'30-95-41"/>
    <n v="20505460"/>
    <s v="KIRBY M A &amp; M A PIERS KIRBY 62081123099986000N 600127     10 23AUG18 08:11"/>
    <m/>
    <n v="16"/>
    <n v="7632.16"/>
    <n v="16"/>
    <x v="7"/>
    <x v="1"/>
  </r>
  <r>
    <d v="2018-08-23T00:00:00"/>
    <s v="FPI"/>
    <s v="'30-95-41"/>
    <n v="20505460"/>
    <s v="MILLER M &amp; L CIARA MILLER 138724941001328001 403109     10 23AUG18 10:01"/>
    <m/>
    <n v="16"/>
    <n v="7680.16"/>
    <n v="16"/>
    <x v="7"/>
    <x v="1"/>
  </r>
  <r>
    <d v="2018-08-23T00:00:00"/>
    <s v="FPI"/>
    <s v="'30-95-41"/>
    <n v="20505460"/>
    <s v="POOLE LE ABIGAIL PROSSER 18053119370516000N 538133     10 23AUG18 05:31"/>
    <m/>
    <n v="16"/>
    <n v="7616.16"/>
    <n v="16"/>
    <x v="7"/>
    <x v="1"/>
  </r>
  <r>
    <d v="2018-08-23T00:00:00"/>
    <s v="FPI"/>
    <s v="'30-95-41"/>
    <n v="20505460"/>
    <s v="ROCCA S/A DARCEY ROCCA 14203644772227000R 832845     10 23AUG18 20:36"/>
    <m/>
    <n v="16"/>
    <n v="7760.16"/>
    <n v="16"/>
    <x v="7"/>
    <x v="1"/>
  </r>
  <r>
    <d v="2018-08-24T00:00:00"/>
    <s v="FPI"/>
    <s v="'30-95-41"/>
    <n v="20505460"/>
    <s v="CATHERINE SMITH BARNEY SMITH 00153425632BVQYGWK 090128     10 24AUG18 16:26"/>
    <m/>
    <n v="16"/>
    <n v="7792.16"/>
    <n v="16"/>
    <x v="7"/>
    <x v="1"/>
  </r>
  <r>
    <d v="2018-08-24T00:00:00"/>
    <s v="FPI"/>
    <s v="'30-95-41"/>
    <n v="20505460"/>
    <s v="HAIGHTON RACHEL ANYA HAIGHTON FP18236O01301917 070116     10 24AUG18 20:04"/>
    <m/>
    <n v="16"/>
    <n v="7840.16"/>
    <n v="16"/>
    <x v="7"/>
    <x v="1"/>
  </r>
  <r>
    <d v="2018-08-24T00:00:00"/>
    <s v="FPI"/>
    <s v="'30-95-41"/>
    <n v="20505460"/>
    <s v="HAIGHTON RACHEL CHARLIE HAIGHTON FP18236O01301309 070116     10 24AUG18 20:04"/>
    <m/>
    <n v="16"/>
    <n v="7824.16"/>
    <n v="16"/>
    <x v="7"/>
    <x v="1"/>
  </r>
  <r>
    <d v="2018-08-24T00:00:00"/>
    <s v="FPI"/>
    <s v="'30-95-41"/>
    <n v="20505460"/>
    <s v="HAIGHTON RACHEL ZOE HAIGHTON FP18236O01302682 070116     10 24AUG18 20:05"/>
    <m/>
    <n v="16"/>
    <n v="7856.16"/>
    <n v="16"/>
    <x v="7"/>
    <x v="1"/>
  </r>
  <r>
    <d v="2018-08-24T00:00:00"/>
    <s v="FPI"/>
    <s v="'30-95-41"/>
    <n v="20505460"/>
    <s v="MARTIN CT ALICE MARTIN 171337432371428001 404759     10 24AUG18 17:32"/>
    <m/>
    <n v="16"/>
    <n v="7808.16"/>
    <n v="16"/>
    <x v="7"/>
    <x v="1"/>
  </r>
  <r>
    <d v="2018-08-24T00:00:00"/>
    <s v="FPI"/>
    <s v="'30-95-41"/>
    <n v="20505460"/>
    <s v="TURNBULL K &amp; T OLLIE TURNBULL 30092311460513000N 558136     10 24AUG18 09:23"/>
    <m/>
    <n v="16"/>
    <n v="7776.16"/>
    <n v="16"/>
    <x v="7"/>
    <x v="1"/>
  </r>
  <r>
    <d v="2018-08-28T00:00:00"/>
    <s v="FPI"/>
    <s v="'30-95-41"/>
    <n v="20505460"/>
    <s v="BRADLEY LUCKMAN J LUCKMAN 00151489632BBCRVKV 090127     10 25AUG18 13:53"/>
    <m/>
    <n v="16"/>
    <n v="7872.16"/>
    <n v="16"/>
    <x v="7"/>
    <x v="1"/>
  </r>
  <r>
    <d v="2018-08-28T00:00:00"/>
    <s v="FPI"/>
    <s v="'30-95-41"/>
    <n v="20505460"/>
    <s v="GURNSEY DAVID EDAN GURNSEY FP18239O02972736 070116     10 27AUG18 21:58"/>
    <m/>
    <n v="16"/>
    <n v="7952.16"/>
    <n v="16"/>
    <x v="7"/>
    <x v="1"/>
  </r>
  <r>
    <d v="2018-08-28T00:00:00"/>
    <s v="FPI"/>
    <s v="'30-95-41"/>
    <n v="20505460"/>
    <s v="JACKSON S+R A AND H JACKSON RP4659983143928300 203964     10 26AUG18 13:36"/>
    <m/>
    <n v="32"/>
    <n v="7920.16"/>
    <n v="32"/>
    <x v="7"/>
    <x v="1"/>
  </r>
  <r>
    <d v="2018-08-28T00:00:00"/>
    <s v="FPI"/>
    <s v="'30-95-41"/>
    <n v="20505460"/>
    <s v="LISA CLARKE HOWIE CLARKE 180825143759008033 777212     10 25AUG18 14:37"/>
    <m/>
    <n v="16"/>
    <n v="7888.16"/>
    <n v="16"/>
    <x v="7"/>
    <x v="1"/>
  </r>
  <r>
    <d v="2018-08-28T00:00:00"/>
    <s v="FPI"/>
    <s v="'30-95-41"/>
    <n v="20505460"/>
    <s v="R ALLEN EVA BAILEY-ALLEN 400000000387569174 309499     10 27AUG18 17:50"/>
    <m/>
    <n v="16"/>
    <n v="7936.16"/>
    <n v="16"/>
    <x v="7"/>
    <x v="1"/>
  </r>
  <r>
    <d v="2018-08-28T00:00:00"/>
    <s v="FPI"/>
    <s v="'30-95-41"/>
    <n v="20505460"/>
    <s v="YOUNG WP HARRISON YOUNG RP4659983292381400 203964     10 28AUG18 22:00"/>
    <m/>
    <n v="16"/>
    <n v="7968.16"/>
    <n v="16"/>
    <x v="7"/>
    <x v="1"/>
  </r>
  <r>
    <d v="2018-08-30T00:00:00"/>
    <s v="FPI"/>
    <s v="'30-95-41"/>
    <n v="20505460"/>
    <s v="ANDREW THORNBER TOBY THORNBER 00151075632BBGFHCB 090126     10 30AUG18 19:29"/>
    <m/>
    <n v="16"/>
    <n v="7984.16"/>
    <n v="16"/>
    <x v="7"/>
    <x v="1"/>
  </r>
  <r>
    <d v="2018-08-31T00:00:00"/>
    <s v="FPI"/>
    <s v="'30-95-41"/>
    <n v="20505460"/>
    <s v="ALLEN T+J PETER ALLEN- JUNIO RP4679960288718500 201335     10 31AUG18 22:00"/>
    <m/>
    <n v="16"/>
    <n v="8048.16"/>
    <n v="16"/>
    <x v="7"/>
    <x v="1"/>
  </r>
  <r>
    <d v="2018-08-31T00:00:00"/>
    <s v="BGC"/>
    <s v="'30-95-41"/>
    <n v="20505460"/>
    <s v="BRITISH CYCLING FE ZFCMA04"/>
    <m/>
    <n v="48"/>
    <n v="8032.16"/>
    <n v="48"/>
    <x v="0"/>
    <x v="1"/>
  </r>
  <r>
    <d v="2018-09-03T00:00:00"/>
    <s v="FPI"/>
    <s v="'30-95-41"/>
    <n v="20505460"/>
    <s v="BERRY RN BERRY 934570706421109001 404783     10 01SEP18 12:46"/>
    <m/>
    <n v="32"/>
    <n v="8080.16"/>
    <n v="32"/>
    <x v="7"/>
    <x v="1"/>
  </r>
  <r>
    <d v="2018-09-03T00:00:00"/>
    <s v="FPI"/>
    <s v="'30-95-41"/>
    <n v="20505460"/>
    <s v="C THOMAS THOMAS HA 600000000385423948 110852     10 03SEP18 21:38"/>
    <m/>
    <n v="32"/>
    <n v="8160.16"/>
    <n v="32"/>
    <x v="7"/>
    <x v="1"/>
  </r>
  <r>
    <d v="2018-09-03T00:00:00"/>
    <s v="FPI"/>
    <s v="'30-95-41"/>
    <n v="20505460"/>
    <s v="DEWHURST C&amp;C TOM WILLIAMS 131397545061309001 404717     10 03SEP18 16:05"/>
    <m/>
    <n v="16"/>
    <n v="8128.16"/>
    <n v="16"/>
    <x v="7"/>
    <x v="1"/>
  </r>
  <r>
    <d v="2018-09-03T00:00:00"/>
    <s v="FPI"/>
    <s v="'30-95-41"/>
    <n v="20505460"/>
    <s v="NELSON T N WILLS PTOLEMY NELS RP4659983641659100 204606     10 01SEP18 21:44"/>
    <m/>
    <n v="32"/>
    <n v="8112.16"/>
    <n v="32"/>
    <x v="7"/>
    <x v="1"/>
  </r>
  <r>
    <d v="2018-09-04T00:00:00"/>
    <s v="FPI"/>
    <s v="'30-95-41"/>
    <n v="20505460"/>
    <s v="ALICE BRUCE MALVERN CYCLE 00153425632BVWPGJF 090129     10 04SEP18 18:40"/>
    <m/>
    <n v="16"/>
    <n v="8226.16"/>
    <n v="16"/>
    <x v="7"/>
    <x v="1"/>
  </r>
  <r>
    <d v="2018-09-04T00:00:00"/>
    <s v="FPI"/>
    <s v="'30-95-41"/>
    <n v="20505460"/>
    <s v="O CONNELL JEA FIN + AVA TAME-MCS RP4659983861622000 209861     10 04SEP18 23:04"/>
    <m/>
    <n v="32"/>
    <n v="8258.16"/>
    <n v="32"/>
    <x v="7"/>
    <x v="1"/>
  </r>
  <r>
    <d v="2018-09-04T00:00:00"/>
    <s v="FPI"/>
    <s v="'30-95-41"/>
    <n v="20505460"/>
    <s v="STEVENS G JOSEPH LEAVER 117291108001409001 404410     10 04SEP18 10:08"/>
    <m/>
    <n v="16"/>
    <n v="8176.16"/>
    <n v="16"/>
    <x v="7"/>
    <x v="1"/>
  </r>
  <r>
    <d v="2018-09-04T00:00:00"/>
    <s v="FPI"/>
    <s v="'30-95-41"/>
    <n v="20505460"/>
    <s v="SWAN D&amp;R SWAN BOYS 292640943161409001 402411     10 04SEP18 16:13"/>
    <m/>
    <n v="34"/>
    <n v="8210.16"/>
    <n v="34"/>
    <x v="7"/>
    <x v="1"/>
  </r>
  <r>
    <d v="2018-09-05T00:00:00"/>
    <s v="FPI"/>
    <s v="'30-95-41"/>
    <n v="20505460"/>
    <s v="JOSEPHINE LEWIS BARNEY PALMER 00151612632BBDDSMF 090126     10 05SEP18 16:42"/>
    <m/>
    <n v="16"/>
    <n v="8274.16"/>
    <n v="16"/>
    <x v="7"/>
    <x v="1"/>
  </r>
  <r>
    <d v="2018-09-06T00:00:00"/>
    <s v="DEP"/>
    <s v="'30-95-41"/>
    <n v="20505460"/>
    <n v="500257"/>
    <m/>
    <n v="48"/>
    <n v="8322.16"/>
    <n v="48"/>
    <x v="7"/>
    <x v="1"/>
  </r>
  <r>
    <d v="2018-09-10T00:00:00"/>
    <s v="CHQ"/>
    <s v="'30-95-41"/>
    <n v="20505460"/>
    <n v="436"/>
    <n v="25"/>
    <m/>
    <n v="8297.16"/>
    <n v="-25"/>
    <x v="2"/>
    <x v="2"/>
  </r>
  <r>
    <d v="2018-09-10T00:00:00"/>
    <s v="FPI"/>
    <s v="'30-95-41"/>
    <n v="20505460"/>
    <s v="PILE CJ M&amp;M PILE 24154437383034000N 536147     10 08SEP18 15:44"/>
    <m/>
    <n v="32"/>
    <n v="8329.16"/>
    <n v="32"/>
    <x v="7"/>
    <x v="2"/>
  </r>
  <r>
    <d v="2018-09-10T00:00:00"/>
    <s v="FPI"/>
    <s v="'30-95-41"/>
    <n v="20505460"/>
    <s v="DAVIES RH &amp; RC RE TOM AND ARTHUR 11085713541831000N 535041     10 08SEP18 08:57"/>
    <m/>
    <n v="32"/>
    <n v="8361.16"/>
    <n v="32"/>
    <x v="7"/>
    <x v="2"/>
  </r>
  <r>
    <d v="2018-09-11T00:00:00"/>
    <s v="CHQ"/>
    <s v="'30-95-41"/>
    <n v="20505460"/>
    <n v="446"/>
    <n v="80"/>
    <m/>
    <n v="8281.16"/>
    <n v="-80"/>
    <x v="9"/>
    <x v="2"/>
  </r>
  <r>
    <d v="2018-09-13T00:00:00"/>
    <s v="BP"/>
    <s v="'30-95-41"/>
    <n v="20505460"/>
    <s v="SABRE SKILLS"/>
    <n v="600"/>
    <m/>
    <n v="7681.16"/>
    <n v="-600"/>
    <x v="14"/>
    <x v="2"/>
  </r>
  <r>
    <d v="2018-09-19T00:00:00"/>
    <s v="CHQ"/>
    <s v="'30-95-41"/>
    <n v="20505460"/>
    <n v="450"/>
    <n v="591"/>
    <m/>
    <n v="7090.16"/>
    <n v="-591"/>
    <x v="1"/>
    <x v="2"/>
  </r>
  <r>
    <d v="2018-09-25T00:00:00"/>
    <s v="CHQ"/>
    <s v="'30-95-41"/>
    <n v="20505460"/>
    <n v="442"/>
    <n v="60"/>
    <m/>
    <n v="7030.16"/>
    <n v="-60"/>
    <x v="9"/>
    <x v="2"/>
  </r>
  <r>
    <d v="2018-09-28T00:00:00"/>
    <s v="BGC"/>
    <s v="'30-95-41"/>
    <n v="20505460"/>
    <s v="BRITISH CYCLING FE ZFCMA04"/>
    <m/>
    <n v="12"/>
    <n v="7042.16"/>
    <n v="12"/>
    <x v="0"/>
    <x v="2"/>
  </r>
  <r>
    <d v="2018-10-15T00:00:00"/>
    <s v="PAY"/>
    <s v="'30-95-41"/>
    <n v="20505460"/>
    <n v="453"/>
    <n v="100"/>
    <m/>
    <n v="6942.16"/>
    <n v="-100"/>
    <x v="16"/>
    <x v="2"/>
  </r>
  <r>
    <d v="2018-10-19T00:00:00"/>
    <s v="CHQ"/>
    <s v="'30-95-41"/>
    <n v="20505460"/>
    <n v="451"/>
    <n v="48"/>
    <m/>
    <n v="6894.16"/>
    <n v="-48"/>
    <x v="17"/>
    <x v="2"/>
  </r>
  <r>
    <d v="2018-10-22T00:00:00"/>
    <s v="CHQ"/>
    <s v="'30-95-41"/>
    <n v="20505460"/>
    <n v="452"/>
    <n v="90"/>
    <m/>
    <n v="6804.16"/>
    <n v="-90"/>
    <x v="14"/>
    <x v="2"/>
  </r>
  <r>
    <d v="2018-10-22T00:00:00"/>
    <s v="PAY"/>
    <s v="'30-95-41"/>
    <n v="20505460"/>
    <n v="456"/>
    <n v="105"/>
    <m/>
    <n v="6699.16"/>
    <n v="-105"/>
    <x v="9"/>
    <x v="2"/>
  </r>
  <r>
    <d v="2018-10-22T00:00:00"/>
    <s v="DEP"/>
    <s v="'30-95-41"/>
    <n v="20505460"/>
    <n v="500258"/>
    <m/>
    <n v="75"/>
    <n v="6774.16"/>
    <n v="75"/>
    <x v="11"/>
    <x v="2"/>
  </r>
  <r>
    <d v="2018-10-23T00:00:00"/>
    <s v="FPO"/>
    <s v="'30-95-41"/>
    <n v="20505460"/>
    <s v="HSBC 100000000398971327 COACHING 404321     10 23OCT18 13:58"/>
    <n v="40"/>
    <m/>
    <n v="6734.16"/>
    <n v="-40"/>
    <x v="9"/>
    <x v="2"/>
  </r>
  <r>
    <d v="2018-10-23T00:00:00"/>
    <s v="FPO"/>
    <s v="'30-95-41"/>
    <n v="20505460"/>
    <s v="JUSTINE BROOKS 300000000404275108 COACHING PAYMENT 110869     10 23OCT18 13:50"/>
    <n v="60"/>
    <m/>
    <n v="6674.16"/>
    <n v="-60"/>
    <x v="9"/>
    <x v="2"/>
  </r>
  <r>
    <d v="2018-10-24T00:00:00"/>
    <s v="FPI"/>
    <s v="'30-95-41"/>
    <n v="20505460"/>
    <s v="MILLARD DAVID KIT PURCHASES FP18297O14447775 070436     10 24OCT18 21:08"/>
    <m/>
    <n v="30.6"/>
    <n v="6704.76"/>
    <n v="30.6"/>
    <x v="1"/>
    <x v="2"/>
  </r>
  <r>
    <d v="2018-10-25T00:00:00"/>
    <s v="CHQ"/>
    <s v="'30-95-41"/>
    <n v="20505460"/>
    <n v="455"/>
    <n v="156.1"/>
    <m/>
    <n v="6548.66"/>
    <n v="-156.1"/>
    <x v="1"/>
    <x v="2"/>
  </r>
  <r>
    <d v="2018-10-29T00:00:00"/>
    <s v="CHQ"/>
    <s v="'30-95-41"/>
    <n v="20505460"/>
    <n v="457"/>
    <n v="60"/>
    <m/>
    <n v="6488.66"/>
    <n v="-60"/>
    <x v="16"/>
    <x v="2"/>
  </r>
  <r>
    <d v="2018-10-29T00:00:00"/>
    <s v="FPO"/>
    <s v="'30-95-41"/>
    <n v="20505460"/>
    <s v="BEN DALE 100000000400470983 COACHING 110342     10 28OCT18 07:38"/>
    <n v="60"/>
    <m/>
    <n v="6428.66"/>
    <n v="-60"/>
    <x v="9"/>
    <x v="2"/>
  </r>
  <r>
    <d v="2018-10-29T00:00:00"/>
    <s v="FPO"/>
    <s v="'30-95-41"/>
    <n v="20505460"/>
    <s v="GARETH RICHARDS 200000000400339975 COACHING 776851     10 27OCT18 13:23"/>
    <n v="60"/>
    <m/>
    <n v="6368.66"/>
    <n v="-60"/>
    <x v="9"/>
    <x v="2"/>
  </r>
  <r>
    <d v="2018-10-30T00:00:00"/>
    <s v="CHQ"/>
    <s v="'30-95-41"/>
    <n v="20505460"/>
    <n v="454"/>
    <n v="50"/>
    <m/>
    <n v="6318.66"/>
    <n v="-50"/>
    <x v="16"/>
    <x v="2"/>
  </r>
  <r>
    <d v="2018-11-05T00:00:00"/>
    <s v="FPI"/>
    <s v="'30-95-41"/>
    <n v="20505460"/>
    <s v="TIBBITS M C E CD MIKETIBBITS 54095915680287000N 541053     10 05NOV18 09:59"/>
    <m/>
    <n v="6"/>
    <n v="6324.66"/>
    <n v="6"/>
    <x v="7"/>
    <x v="2"/>
  </r>
  <r>
    <d v="2018-11-05T00:00:00"/>
    <s v="CHQ"/>
    <s v="'30-95-41"/>
    <n v="20505460"/>
    <n v="449"/>
    <n v="45"/>
    <m/>
    <n v="6279.66"/>
    <n v="-45"/>
    <x v="9"/>
    <x v="2"/>
  </r>
  <r>
    <d v="2018-11-09T00:00:00"/>
    <s v="CHQ"/>
    <s v="'30-95-41"/>
    <n v="20505460"/>
    <n v="458"/>
    <n v="75"/>
    <m/>
    <n v="6204.66"/>
    <n v="-75"/>
    <x v="11"/>
    <x v="2"/>
  </r>
  <r>
    <d v="2018-11-19T00:00:00"/>
    <s v="FPO"/>
    <s v="'30-95-41"/>
    <n v="20505460"/>
    <s v="BEN DALE 100000000407814646 COACHING 110342     10 19NOV18 21:56"/>
    <n v="100"/>
    <m/>
    <n v="6104.66"/>
    <n v="-100"/>
    <x v="9"/>
    <x v="2"/>
  </r>
  <r>
    <d v="2018-11-19T00:00:00"/>
    <s v="FPO"/>
    <s v="'30-95-41"/>
    <n v="20505460"/>
    <s v="BEN DALE 200000000407415721 COACHING 110342     10 18NOV18 17:07"/>
    <n v="120"/>
    <m/>
    <n v="5984.66"/>
    <n v="-120"/>
    <x v="9"/>
    <x v="2"/>
  </r>
  <r>
    <d v="2018-11-20T00:00:00"/>
    <s v="FPO"/>
    <s v="'30-95-41"/>
    <n v="20505460"/>
    <s v="EDWARD MOSELEY 300000000413338265 COACHING 090128     10 20NOV18 15:03"/>
    <n v="85"/>
    <m/>
    <n v="5899.66"/>
    <n v="-85"/>
    <x v="9"/>
    <x v="2"/>
  </r>
  <r>
    <d v="2018-11-21T00:00:00"/>
    <s v="FPO"/>
    <s v="'30-95-41"/>
    <n v="20505460"/>
    <s v="HSBC 400000000414751294 RELIABILITY RIDE 404505     10 21NOV18 13:20"/>
    <n v="32"/>
    <m/>
    <n v="5867.66"/>
    <n v="-32"/>
    <x v="18"/>
    <x v="2"/>
  </r>
  <r>
    <d v="2018-11-21T00:00:00"/>
    <s v="PAY"/>
    <s v="'30-95-41"/>
    <n v="20505460"/>
    <n v="459"/>
    <n v="60"/>
    <m/>
    <n v="5807.66"/>
    <n v="-60"/>
    <x v="18"/>
    <x v="2"/>
  </r>
  <r>
    <d v="2018-11-28T00:00:00"/>
    <s v="DEP"/>
    <s v="'30-95-41"/>
    <n v="20505460"/>
    <n v="500259"/>
    <m/>
    <n v="272.5"/>
    <n v="6080.16"/>
    <n v="272.5"/>
    <x v="18"/>
    <x v="2"/>
  </r>
  <r>
    <d v="2018-11-30T00:00:00"/>
    <s v="BGC"/>
    <s v="'30-95-41"/>
    <n v="20505460"/>
    <s v="BRITISH CYCLING FE ZFCMA04"/>
    <m/>
    <n v="36"/>
    <n v="6116.16"/>
    <n v="36"/>
    <x v="0"/>
    <x v="2"/>
  </r>
  <r>
    <d v="2018-12-03T00:00:00"/>
    <s v="FPI"/>
    <s v="'30-95-41"/>
    <n v="20505460"/>
    <s v="RANSFORD M ACTIVITY RANSFORD 25014822166626000N 536147     30 03DEC18 03:59"/>
    <m/>
    <n v="10.3"/>
    <n v="6126.46"/>
    <n v="10.3"/>
    <x v="0"/>
    <x v="2"/>
  </r>
  <r>
    <d v="2018-12-11T00:00:00"/>
    <s v="FPO"/>
    <s v="'30-95-41"/>
    <n v="20505460"/>
    <s v="JUSTIN DAWKIN 600000000416725394 TURBOS 404759     10 11DEC18 14:34"/>
    <n v="33.57"/>
    <m/>
    <n v="6092.89"/>
    <n v="-33.57"/>
    <x v="19"/>
    <x v="2"/>
  </r>
  <r>
    <d v="2018-12-11T00:00:00"/>
    <s v="FPO"/>
    <s v="'30-95-41"/>
    <n v="20505460"/>
    <s v="RED-PENQUIN 500000000416894275 KIT 538133     10 11DEC18 08:41"/>
    <n v="39.9"/>
    <m/>
    <n v="6052.9900000000007"/>
    <n v="-39.9"/>
    <x v="1"/>
    <x v="2"/>
  </r>
  <r>
    <d v="2018-12-13T00:00:00"/>
    <s v="FPO"/>
    <s v="'30-95-41"/>
    <n v="20505460"/>
    <s v="DAVID MILLARD 300000000421236323 DOMAIN NAME 070436     10 13DEC18 14:00"/>
    <n v="15.72"/>
    <m/>
    <n v="6037.27"/>
    <n v="-15.72"/>
    <x v="20"/>
    <x v="2"/>
  </r>
  <r>
    <d v="2018-12-20T00:00:00"/>
    <s v="PAY"/>
    <s v="'30-95-41"/>
    <n v="20505460"/>
    <n v="460"/>
    <n v="185"/>
    <m/>
    <n v="5852.27"/>
    <n v="-185"/>
    <x v="21"/>
    <x v="2"/>
  </r>
  <r>
    <d v="2018-12-21T00:00:00"/>
    <s v="BGC"/>
    <s v="'30-95-41"/>
    <n v="20505460"/>
    <s v="BRITISH CYCLING FE ZFCMA04"/>
    <m/>
    <n v="36"/>
    <n v="5888.27"/>
    <n v="36"/>
    <x v="0"/>
    <x v="2"/>
  </r>
  <r>
    <d v="2018-12-24T00:00:00"/>
    <s v="FPI"/>
    <s v="'30-95-41"/>
    <n v="20505460"/>
    <s v="STEVENS G JOSEPH LEAVER 210906759590222101 404410     10 22DEC18 09:59"/>
    <m/>
    <n v="14.9"/>
    <n v="5903.17"/>
    <n v="14.9"/>
    <x v="7"/>
    <x v="2"/>
  </r>
  <r>
    <d v="2018-12-24T00:00:00"/>
    <s v="FPO"/>
    <s v="'30-95-41"/>
    <n v="20505460"/>
    <s v="JAMES DICKENS 400000000426004186 COACHING 538133     10 24DEC18 11:11"/>
    <n v="80"/>
    <m/>
    <n v="5823.17"/>
    <n v="-80"/>
    <x v="9"/>
    <x v="2"/>
  </r>
  <r>
    <d v="2019-01-07T00:00:00"/>
    <s v="FPO"/>
    <s v="'30-95-41"/>
    <n v="20505460"/>
    <s v="DAVID MILLARD 500000000425004455 UPGRADE WEBSITE 070436     10 06JAN19 17:21"/>
    <n v="23"/>
    <m/>
    <n v="5800.17"/>
    <n v="-23"/>
    <x v="20"/>
    <x v="2"/>
  </r>
  <r>
    <d v="2019-01-09T00:00:00"/>
    <s v="FPI"/>
    <s v="'30-95-41"/>
    <n v="20505460"/>
    <s v="SWAN D R SWAN BOYS HOODIES 401987928022901001 402209     10 09JAN19 22:08"/>
    <m/>
    <n v="25"/>
    <n v="5825.17"/>
    <n v="25"/>
    <x v="1"/>
    <x v="2"/>
  </r>
  <r>
    <d v="2019-01-21T00:00:00"/>
    <s v="FPO"/>
    <s v="'30-95-41"/>
    <n v="20505460"/>
    <s v="HSBC 200000000427697628 1ST AID COURSE 404321     10 21JAN19 13:38"/>
    <n v="35"/>
    <m/>
    <n v="5790.17"/>
    <n v="-35"/>
    <x v="14"/>
    <x v="2"/>
  </r>
  <r>
    <d v="2019-02-01T00:00:00"/>
    <s v="BGC"/>
    <s v="'30-95-41"/>
    <n v="20505460"/>
    <s v="BRITISH CYCLING FE ZFCMA04"/>
    <m/>
    <n v="48"/>
    <n v="5838.17"/>
    <n v="48"/>
    <x v="0"/>
    <x v="2"/>
  </r>
  <r>
    <d v="2019-02-05T00:00:00"/>
    <s v="FPO"/>
    <s v="'30-95-41"/>
    <n v="20505460"/>
    <s v="DAVID MILLARD 300000000438387342 UPGRADE WEBSITE 070436     10 05FEB19 09:10"/>
    <n v="100"/>
    <m/>
    <n v="5738.17"/>
    <n v="-100"/>
    <x v="20"/>
    <x v="2"/>
  </r>
  <r>
    <d v="2019-02-14T00:00:00"/>
    <s v="PAY"/>
    <s v="'30-95-41"/>
    <n v="20505460"/>
    <n v="461"/>
    <n v="60"/>
    <m/>
    <n v="5678.17"/>
    <n v="-60"/>
    <x v="18"/>
    <x v="2"/>
  </r>
  <r>
    <d v="2019-02-15T00:00:00"/>
    <s v="FPO"/>
    <s v="'30-95-41"/>
    <n v="20505460"/>
    <s v="ALISTAIR HOWIE 500000000437826104 AFFILIATION INS. 309050     10 15FEB19 13:51"/>
    <n v="132.5"/>
    <m/>
    <n v="5545.67"/>
    <n v="-132.5"/>
    <x v="22"/>
    <x v="2"/>
  </r>
  <r>
    <d v="2019-02-18T00:00:00"/>
    <s v="DEP"/>
    <s v="'30-95-41"/>
    <n v="20505460"/>
    <n v="500260"/>
    <m/>
    <n v="499"/>
    <n v="6044.67"/>
    <n v="499"/>
    <x v="23"/>
    <x v="2"/>
  </r>
  <r>
    <d v="2019-02-22T00:00:00"/>
    <s v="BGC"/>
    <s v="'30-95-41"/>
    <n v="20505460"/>
    <s v="BRITISH CYCLING FE ZFCMA04"/>
    <m/>
    <n v="60"/>
    <n v="6104.67"/>
    <n v="60"/>
    <x v="0"/>
    <x v="2"/>
  </r>
  <r>
    <d v="2019-03-01T00:00:00"/>
    <s v="BGC"/>
    <s v="'30-95-41"/>
    <n v="20505460"/>
    <s v="BRITISH CYCLING FE ZFCMA04"/>
    <m/>
    <n v="12"/>
    <n v="6116.67"/>
    <n v="12"/>
    <x v="0"/>
    <x v="2"/>
  </r>
  <r>
    <d v="2019-03-04T00:00:00"/>
    <s v="FPO"/>
    <s v="'30-95-41"/>
    <n v="20505460"/>
    <s v="EDWARD MOSELEY 100000000442068184 1ST AID KITS 090128     10 04MAR19 08:29"/>
    <n v="59.95"/>
    <m/>
    <n v="6056.72"/>
    <n v="-59.95"/>
    <x v="14"/>
    <x v="2"/>
  </r>
  <r>
    <d v="2019-03-11T00:00:00"/>
    <s v="FPO"/>
    <s v="'30-95-41"/>
    <n v="20505460"/>
    <s v="DAVID MILLARD 100000000444244856 DOMAIN NAME 070436     10 11MAR19 08:04"/>
    <n v="14.39"/>
    <m/>
    <n v="6042.33"/>
    <n v="-14.39"/>
    <x v="20"/>
    <x v="2"/>
  </r>
  <r>
    <d v="2019-03-11T00:00:00"/>
    <s v="FPI"/>
    <s v="'30-95-41"/>
    <n v="20505460"/>
    <s v="POOLE LE ABIGAIL PROSSER 60062203737230000N 538133     10 11MAR19 06:22"/>
    <m/>
    <n v="24"/>
    <n v="6066.33"/>
    <n v="24"/>
    <x v="7"/>
    <x v="2"/>
  </r>
  <r>
    <d v="2019-03-18T00:00:00"/>
    <s v="FPI"/>
    <s v="'30-95-41"/>
    <n v="20505460"/>
    <s v="BERRY RN BERRY -BOYS 906479610502713001 404783     10 17MAR19 20:50"/>
    <m/>
    <n v="48"/>
    <n v="6114.33"/>
    <n v="48"/>
    <x v="7"/>
    <x v="2"/>
  </r>
  <r>
    <d v="2019-03-19T00:00:00"/>
    <s v="FPI"/>
    <s v="'30-95-41"/>
    <n v="20505460"/>
    <s v="LISA CLARKE HOWIE CLARKE 190319102833644825 777212     10 19MAR19 10:28"/>
    <m/>
    <n v="24"/>
    <n v="6138.33"/>
    <n v="24"/>
    <x v="7"/>
    <x v="2"/>
  </r>
  <r>
    <d v="2019-03-19T00:00:00"/>
    <s v="DEP"/>
    <s v="'30-95-41"/>
    <n v="20505460"/>
    <n v="500261"/>
    <m/>
    <n v="250.5"/>
    <n v="6388.83"/>
    <n v="250.5"/>
    <x v="19"/>
    <x v="2"/>
  </r>
  <r>
    <d v="2019-03-20T00:00:00"/>
    <s v="FPI"/>
    <s v="'30-95-41"/>
    <n v="20505460"/>
    <s v="MARTIN CT ALICE MARTIN 614176807361023001 404759     10 20MAR19 16:37"/>
    <m/>
    <n v="6"/>
    <n v="6394.83"/>
    <n v="6"/>
    <x v="7"/>
    <x v="2"/>
  </r>
  <r>
    <d v="2019-03-22T00:00:00"/>
    <s v="BGC"/>
    <s v="'30-95-41"/>
    <n v="20505460"/>
    <s v="BRITISH CYCLING FE ZFCMA04"/>
    <m/>
    <n v="108"/>
    <n v="6502.83"/>
    <n v="108"/>
    <x v="0"/>
    <x v="2"/>
  </r>
  <r>
    <d v="2019-03-28T00:00:00"/>
    <s v="FPI"/>
    <s v="'30-95-41"/>
    <n v="20505460"/>
    <s v="ALICE BRUCE JOSHUA BRUCE 00153425632BZYFVTW 090129     10 28MAR19 22:17"/>
    <m/>
    <n v="24"/>
    <n v="6526.83"/>
    <n v="24"/>
    <x v="7"/>
    <x v="2"/>
  </r>
  <r>
    <d v="2019-03-28T00:00:00"/>
    <s v="FPI"/>
    <s v="'30-95-41"/>
    <n v="20505460"/>
    <s v="A WARMINGTON BO HAINES 600000000451232968 309990     10 28MAR19 21:03"/>
    <m/>
    <n v="24"/>
    <n v="6550.83"/>
    <n v="24"/>
    <x v="7"/>
    <x v="2"/>
  </r>
  <r>
    <d v="2019-03-28T00:00:00"/>
    <s v="FPI"/>
    <s v="'30-95-41"/>
    <n v="20505460"/>
    <s v="L COLEMAN ZARA COLEMAN 100000000449848712 300003     10 28MAR19 20:14"/>
    <m/>
    <n v="24"/>
    <n v="6574.83"/>
    <n v="24"/>
    <x v="7"/>
    <x v="2"/>
  </r>
  <r>
    <d v="2019-03-28T00:00:00"/>
    <s v="FPI"/>
    <s v="'30-95-41"/>
    <n v="20505460"/>
    <s v="GIBBY HLHWDL&amp;HL JACOB GIBBY 347950735281823001 404759     10 28MAR19 18:25"/>
    <m/>
    <n v="24"/>
    <n v="6598.83"/>
    <n v="24"/>
    <x v="7"/>
    <x v="2"/>
  </r>
  <r>
    <d v="2019-03-28T00:00:00"/>
    <s v="FPI"/>
    <s v="'30-95-41"/>
    <n v="20505460"/>
    <s v="RICKARD KJ OLIVER RICKARD RP4659989771379600 209861     10 28MAR19 18:02"/>
    <m/>
    <n v="24"/>
    <n v="6622.83"/>
    <n v="24"/>
    <x v="7"/>
    <x v="2"/>
  </r>
  <r>
    <d v="2019-03-28T00:00:00"/>
    <s v="FPI"/>
    <s v="'30-95-41"/>
    <n v="20505460"/>
    <s v="KIRBY M A &amp; M A PIERS KIRBY 18135622903372000N 600127     10 28MAR19 13:56"/>
    <m/>
    <n v="24"/>
    <n v="6646.83"/>
    <n v="24"/>
    <x v="7"/>
    <x v="2"/>
  </r>
  <r>
    <d v="2019-03-28T00:00:00"/>
    <s v="FPI"/>
    <s v="'30-95-41"/>
    <n v="20505460"/>
    <s v="M DUNCAN OLIVIA DUNCAN 400000000456102665 110342     10 28MAR19 13:19"/>
    <m/>
    <n v="24"/>
    <n v="6670.83"/>
    <n v="24"/>
    <x v="7"/>
    <x v="2"/>
  </r>
  <r>
    <d v="2019-03-28T00:00:00"/>
    <s v="FPI"/>
    <s v="'30-95-41"/>
    <n v="20505460"/>
    <s v="ARCHER VJ&amp;B JOE ARCHER 063319046031823001 404777     10 28MAR19 13:06"/>
    <m/>
    <n v="24"/>
    <n v="6694.83"/>
    <n v="24"/>
    <x v="7"/>
    <x v="2"/>
  </r>
  <r>
    <d v="2019-03-28T00:00:00"/>
    <s v="FPI"/>
    <s v="'30-95-41"/>
    <n v="20505460"/>
    <s v="GURNSEY DAVID EDAN GURNSEY FP19087O01928497 070116     10 28MAR19 13:05"/>
    <m/>
    <n v="24"/>
    <n v="6718.83"/>
    <n v="24"/>
    <x v="7"/>
    <x v="2"/>
  </r>
  <r>
    <d v="2019-03-28T00:00:00"/>
    <s v="FPI"/>
    <s v="'30-95-41"/>
    <n v="20505460"/>
    <s v="JAMES CHRISTOPHER CHARLIE JAMES FP19087O01910196 070116     10 28MAR19 12:49"/>
    <m/>
    <n v="24"/>
    <n v="6742.83"/>
    <n v="24"/>
    <x v="7"/>
    <x v="2"/>
  </r>
  <r>
    <d v="2019-03-28T00:00:00"/>
    <s v="FPI"/>
    <s v="'30-95-41"/>
    <n v="20505460"/>
    <s v="P ROBERTS ROSIEROBERTS-APR19 400000000456091089 309541     10 28MAR19 12:48"/>
    <m/>
    <n v="24"/>
    <n v="6766.83"/>
    <n v="24"/>
    <x v="7"/>
    <x v="2"/>
  </r>
  <r>
    <d v="2019-03-28T00:00:00"/>
    <s v="FPI"/>
    <s v="'30-95-41"/>
    <n v="20505460"/>
    <s v="LYNNE BETTERIDGE ISAAC BETTERIDGE P8718F0B893PQNCLRK 040004     10 28MAR19 12:40"/>
    <m/>
    <n v="24"/>
    <n v="6790.83"/>
    <n v="24"/>
    <x v="7"/>
    <x v="2"/>
  </r>
  <r>
    <d v="2019-03-28T00:00:00"/>
    <s v="FPI"/>
    <s v="'30-95-41"/>
    <n v="20505460"/>
    <s v="MITCHELL J JAKE MARSHALL 02123637219769000N 538133     10 28MAR19 12:36"/>
    <m/>
    <n v="24"/>
    <n v="6814.83"/>
    <n v="24"/>
    <x v="7"/>
    <x v="2"/>
  </r>
  <r>
    <d v="2019-03-28T00:00:00"/>
    <s v="FPI"/>
    <s v="'30-95-41"/>
    <n v="20505460"/>
    <s v="WILLIAMS GRT+DC TOM WILLIAMS RP4679968213847500 209091     10 28MAR19 12:14"/>
    <m/>
    <n v="24"/>
    <n v="6838.83"/>
    <n v="24"/>
    <x v="7"/>
    <x v="2"/>
  </r>
  <r>
    <d v="2019-03-28T00:00:00"/>
    <s v="FPI"/>
    <s v="'30-95-41"/>
    <n v="20505460"/>
    <s v="LUCY EVANS F HATFIELD-EVANS 00151202632BBFHZFN 090128     10 28MAR19 12:12"/>
    <m/>
    <n v="24"/>
    <n v="6862.83"/>
    <n v="24"/>
    <x v="7"/>
    <x v="2"/>
  </r>
  <r>
    <d v="2019-03-28T00:00:00"/>
    <s v="FPI"/>
    <s v="'30-95-41"/>
    <n v="20505460"/>
    <s v="CATHERINE SMITH B AND RAFE 00153425632BZYFBGJ 090128     10 28MAR19 20:47"/>
    <m/>
    <n v="48"/>
    <n v="6910.83"/>
    <n v="48"/>
    <x v="7"/>
    <x v="2"/>
  </r>
  <r>
    <d v="2019-03-29T00:00:00"/>
    <s v="FPI"/>
    <s v="'30-95-41"/>
    <n v="20505460"/>
    <s v="BURROWS M H ERIKA BURROWS 901887208132923001 404717     10 29MAR19 23:18"/>
    <m/>
    <n v="24"/>
    <n v="6934.83"/>
    <n v="24"/>
    <x v="7"/>
    <x v="2"/>
  </r>
  <r>
    <d v="2019-03-29T00:00:00"/>
    <s v="FPI"/>
    <s v="'30-95-41"/>
    <n v="20505460"/>
    <s v="HAIGHTON RACHEL ANYA HAIGHTON FP19088O04413626 070116     10 29MAR19 22:50"/>
    <m/>
    <n v="24"/>
    <n v="6958.83"/>
    <n v="24"/>
    <x v="7"/>
    <x v="2"/>
  </r>
  <r>
    <d v="2019-03-29T00:00:00"/>
    <s v="FPI"/>
    <s v="'30-95-41"/>
    <n v="20505460"/>
    <s v="AMY THORNBER TOBY THORNBER 00151075632BBGVLZP 090126     10 29MAR19 20:54"/>
    <m/>
    <n v="24"/>
    <n v="6982.83"/>
    <n v="24"/>
    <x v="7"/>
    <x v="2"/>
  </r>
  <r>
    <d v="2019-03-29T00:00:00"/>
    <s v="FPI"/>
    <s v="'30-95-41"/>
    <n v="20505460"/>
    <s v="MARTIN CT ALICE MARTIN 225876433571923001 404759     10 29MAR19 17:53"/>
    <m/>
    <n v="24"/>
    <n v="7006.83"/>
    <n v="24"/>
    <x v="7"/>
    <x v="2"/>
  </r>
  <r>
    <d v="2019-03-29T00:00:00"/>
    <s v="FPI"/>
    <s v="'30-95-41"/>
    <n v="20505460"/>
    <s v="LENCZY&amp;GRYZIA BORYS 052665040571923001 401508     10 29MAR19 17:50"/>
    <m/>
    <n v="24"/>
    <n v="7030.83"/>
    <n v="24"/>
    <x v="7"/>
    <x v="2"/>
  </r>
  <r>
    <d v="2019-03-29T00:00:00"/>
    <s v="FPI"/>
    <s v="'30-95-41"/>
    <n v="20505460"/>
    <s v="JONES L&amp;KA REUBEN JONES JUNIO 744932453241923001 401156     10 29MAR19 14:23"/>
    <m/>
    <n v="24"/>
    <n v="7054.83"/>
    <n v="24"/>
    <x v="7"/>
    <x v="2"/>
  </r>
  <r>
    <d v="2019-03-29T00:00:00"/>
    <s v="FPI"/>
    <s v="'30-95-41"/>
    <n v="20505460"/>
    <s v="TURNBULL K &amp; T OLLIE TURNBULL 54120005441928000N 558136     10 29MAR19 12:00"/>
    <m/>
    <n v="24"/>
    <n v="7078.83"/>
    <n v="24"/>
    <x v="7"/>
    <x v="2"/>
  </r>
  <r>
    <d v="2019-03-29T00:00:00"/>
    <s v="FPI"/>
    <s v="'30-95-41"/>
    <n v="20505460"/>
    <s v="CROZIER PJ&amp;CL ZAC/SOPHIA CROZIER 735824603431923001 404759     10 29MAR19 13:43"/>
    <m/>
    <n v="48"/>
    <n v="7126.83"/>
    <n v="48"/>
    <x v="7"/>
    <x v="2"/>
  </r>
  <r>
    <d v="2019-03-29T00:00:00"/>
    <s v="BGC"/>
    <s v="'30-95-41"/>
    <n v="20505460"/>
    <s v="BRITISH CYCLING FE ZFCMA04"/>
    <m/>
    <n v="72"/>
    <n v="7198.83"/>
    <n v="72"/>
    <x v="0"/>
    <x v="2"/>
  </r>
  <r>
    <d v="2019-04-01T00:00:00"/>
    <s v="FPI"/>
    <s v="'30-95-41"/>
    <n v="20505460"/>
    <s v="HUME G+JJ PLB OWEN HUME RP4679968629220000 200253     10 01APR19 09:28"/>
    <m/>
    <n v="24"/>
    <n v="7222.83"/>
    <n v="24"/>
    <x v="7"/>
    <x v="2"/>
  </r>
  <r>
    <d v="2019-04-01T00:00:00"/>
    <s v="FPI"/>
    <s v="'30-95-41"/>
    <n v="20505460"/>
    <s v="ROCCA S/A DARCEY ROCCA 13074952614198000R 832845     10 01APR19 07:49"/>
    <m/>
    <n v="24"/>
    <n v="7246.83"/>
    <n v="24"/>
    <x v="7"/>
    <x v="2"/>
  </r>
  <r>
    <d v="2019-04-01T00:00:00"/>
    <s v="FPI"/>
    <s v="'30-95-41"/>
    <n v="20505460"/>
    <s v="ALLEN T+J PETER ALLEN- JUNIO RP4679968526292400 201335     10 30MAR19 21:03"/>
    <m/>
    <n v="24"/>
    <n v="7270.83"/>
    <n v="24"/>
    <x v="7"/>
    <x v="2"/>
  </r>
  <r>
    <d v="2019-04-01T00:00:00"/>
    <s v="FPI"/>
    <s v="'30-95-41"/>
    <n v="20505460"/>
    <s v="DUTTON DAVID LUCAS DUTTON HOODI FP19089O05128051 070116     10 30MAR19 18:36"/>
    <m/>
    <n v="24"/>
    <n v="7294.83"/>
    <n v="24"/>
    <x v="7"/>
    <x v="2"/>
  </r>
  <r>
    <d v="2019-04-01T00:00:00"/>
    <s v="FPI"/>
    <s v="'30-95-41"/>
    <n v="20505460"/>
    <s v="DAWKINS JW LAURIE DAWKINS 310783352432104001 404759     10 01APR19 23:42"/>
    <m/>
    <n v="48"/>
    <n v="7342.83"/>
    <n v="48"/>
    <x v="7"/>
    <x v="2"/>
  </r>
  <r>
    <d v="2019-04-01T00:00:00"/>
    <s v="FPI"/>
    <s v="'30-95-41"/>
    <n v="20505460"/>
    <s v="DOCHERTY M&amp;S ERIN&amp;ALEX DOCHERTY 938022455371033001 403418     10 30MAR19 17:35"/>
    <m/>
    <n v="48"/>
    <n v="7390.83"/>
    <n v="48"/>
    <x v="7"/>
    <x v="2"/>
  </r>
  <r>
    <d v="2019-04-01T00:00:00"/>
    <s v="FPI"/>
    <s v="'30-95-41"/>
    <n v="20505460"/>
    <s v="STEVENS G JOEROSIEIZ LEAVER 815774243361104001 404410     10 01APR19 16:33"/>
    <m/>
    <n v="72"/>
    <n v="7462.83"/>
    <n v="72"/>
    <x v="7"/>
    <x v="2"/>
  </r>
  <r>
    <d v="2019-04-02T00:00:00"/>
    <s v="FPI"/>
    <s v="'30-95-41"/>
    <n v="20505460"/>
    <s v="PALMER-JEFFERY JAMES PJ 42215136340263000N 560055     10 02APR19 21:51"/>
    <m/>
    <n v="24"/>
    <n v="7486.83"/>
    <n v="24"/>
    <x v="7"/>
    <x v="2"/>
  </r>
  <r>
    <d v="2019-04-02T00:00:00"/>
    <s v="FPI"/>
    <s v="'30-95-41"/>
    <n v="20505460"/>
    <s v="BRADLEY LUCKMAN J LUCKMAN 00151489632BBCYBBG 090127     10 02APR19 15:21"/>
    <m/>
    <n v="24"/>
    <n v="7510.83"/>
    <n v="24"/>
    <x v="7"/>
    <x v="2"/>
  </r>
  <r>
    <d v="2019-04-02T00:00:00"/>
    <s v="FPI"/>
    <s v="'30-95-41"/>
    <n v="20505460"/>
    <s v="BUTLER SK LOCKELLIOT ROBERTS 344415648281204001 402029     10 02APR19 18:28"/>
    <m/>
    <n v="48"/>
    <n v="7558.83"/>
    <n v="48"/>
    <x v="7"/>
    <x v="2"/>
  </r>
  <r>
    <d v="2019-04-03T00:00:00"/>
    <s v="FPI"/>
    <s v="'30-95-41"/>
    <n v="20505460"/>
    <s v="DAVIES RH &amp; RC RE TOM DAVIES 60131840688472000N 535041     10 03APR19 13:18"/>
    <m/>
    <n v="7"/>
    <n v="7565.83"/>
    <n v="7"/>
    <x v="7"/>
    <x v="2"/>
  </r>
  <r>
    <d v="2019-04-03T00:00:00"/>
    <s v="FPI"/>
    <s v="'30-95-41"/>
    <n v="20505460"/>
    <s v="HOLDEN JA JACK HOLDEN RP4659980370111700 202409     10 03APR19 18:07"/>
    <m/>
    <n v="24"/>
    <n v="7589.83"/>
    <n v="24"/>
    <x v="7"/>
    <x v="2"/>
  </r>
  <r>
    <d v="2019-04-03T00:00:00"/>
    <s v="FPI"/>
    <s v="'30-95-41"/>
    <n v="20505460"/>
    <s v="HOLDEN JA EVA HOLDEN RP4659980370039400 202409     10 03APR19 18:06"/>
    <m/>
    <n v="24"/>
    <n v="7613.83"/>
    <n v="24"/>
    <x v="7"/>
    <x v="2"/>
  </r>
  <r>
    <d v="2019-04-03T00:00:00"/>
    <s v="FPI"/>
    <s v="'30-95-41"/>
    <n v="20505460"/>
    <s v="D REID RAFFIE REID 200000000452410116 110145     10 03APR19 14:12"/>
    <m/>
    <n v="24"/>
    <n v="7637.83"/>
    <n v="24"/>
    <x v="7"/>
    <x v="2"/>
  </r>
  <r>
    <d v="2019-04-03T00:00:00"/>
    <s v="FPI"/>
    <s v="'30-95-41"/>
    <n v="20505460"/>
    <s v="MANNING J A DEXTER MANNING 740819652590304001 404717     10 03APR19 09:52"/>
    <m/>
    <n v="24"/>
    <n v="7661.83"/>
    <n v="24"/>
    <x v="7"/>
    <x v="2"/>
  </r>
  <r>
    <d v="2019-04-03T00:00:00"/>
    <s v="FPI"/>
    <s v="'30-95-41"/>
    <n v="20505460"/>
    <s v="HARDING K SIM HARDING 41092908459453000N 558136     10 03APR19 09:29"/>
    <m/>
    <n v="24"/>
    <n v="7685.83"/>
    <n v="24"/>
    <x v="7"/>
    <x v="2"/>
  </r>
  <r>
    <d v="2019-04-03T00:00:00"/>
    <s v="FPI"/>
    <s v="'30-95-41"/>
    <n v="20505460"/>
    <s v="JOSEPHINE LEWIS BARNEY PALMER 00151612632BBDLPNN 090126     10 03APR19 09:13"/>
    <m/>
    <n v="24"/>
    <n v="7709.83"/>
    <n v="24"/>
    <x v="7"/>
    <x v="2"/>
  </r>
  <r>
    <d v="2019-04-03T00:00:00"/>
    <s v="FPI"/>
    <s v="'30-95-41"/>
    <n v="20505460"/>
    <s v="BAMFORD BARNABY BAMFORD OSCAR 237835526580304001 404758     10 03APR19 08:56"/>
    <m/>
    <n v="24"/>
    <n v="7733.83"/>
    <n v="24"/>
    <x v="7"/>
    <x v="2"/>
  </r>
  <r>
    <d v="2019-04-03T00:00:00"/>
    <s v="FPI"/>
    <s v="'30-95-41"/>
    <n v="20505460"/>
    <s v="WILLIAMS K&amp;A BEN WILLIAMS 973280004280304001 401100     10 03APR19 08:24"/>
    <m/>
    <n v="24"/>
    <n v="7757.83"/>
    <n v="24"/>
    <x v="7"/>
    <x v="2"/>
  </r>
  <r>
    <d v="2019-04-03T00:00:00"/>
    <s v="FPI"/>
    <s v="'30-95-41"/>
    <n v="20505460"/>
    <s v="O CONNELL J FIN &amp; AVA TAME-MCS 954838228002304001 401100     10 03APR19 20:08"/>
    <m/>
    <n v="48"/>
    <n v="7805.83"/>
    <n v="48"/>
    <x v="7"/>
    <x v="2"/>
  </r>
  <r>
    <d v="2019-04-03T00:00:00"/>
    <s v="FPI"/>
    <s v="'30-95-41"/>
    <n v="20505460"/>
    <s v="N BIRD FREYA/CHARLIE BIRD 300000000457691253 309541     10 03APR19 12:32"/>
    <m/>
    <n v="48"/>
    <n v="7853.83"/>
    <n v="48"/>
    <x v="7"/>
    <x v="2"/>
  </r>
  <r>
    <d v="2019-04-04T00:00:00"/>
    <s v="FPI"/>
    <s v="'30-95-41"/>
    <n v="20505460"/>
    <s v="FAULKNER L A V00 OTTO FAULKNER 53164808479457000N 607003     10 04APR19 16:48"/>
    <m/>
    <n v="24"/>
    <n v="7877.83"/>
    <n v="24"/>
    <x v="7"/>
    <x v="2"/>
  </r>
  <r>
    <d v="2019-04-04T00:00:00"/>
    <s v="FPI"/>
    <s v="'30-95-41"/>
    <n v="20505460"/>
    <s v="FAULKNER L A V00 AMAYA FAULKNER 28164653360717000N 607003     10 04APR19 16:46"/>
    <m/>
    <n v="24"/>
    <n v="7901.83"/>
    <n v="24"/>
    <x v="7"/>
    <x v="2"/>
  </r>
  <r>
    <d v="2019-04-04T00:00:00"/>
    <s v="FPI"/>
    <s v="'30-95-41"/>
    <n v="20505460"/>
    <s v="FAULKNER L A V00 IXEYA FAULKNER 53164412279638000N 607003     10 04APR19 16:44"/>
    <m/>
    <n v="24"/>
    <n v="7925.83"/>
    <n v="24"/>
    <x v="7"/>
    <x v="2"/>
  </r>
  <r>
    <d v="2019-04-04T00:00:00"/>
    <s v="FPO"/>
    <s v="'30-95-41"/>
    <n v="20505460"/>
    <s v="EDWARD MOSELEY 500000000454257587 NAME TAGS COACHING 090128     10 04APR19 07:14"/>
    <n v="133.43"/>
    <m/>
    <n v="7792.4"/>
    <n v="-133.43"/>
    <x v="10"/>
    <x v="2"/>
  </r>
  <r>
    <d v="2019-04-09T00:00:00"/>
    <s v="DEP"/>
    <s v="'30-95-41"/>
    <n v="20505460"/>
    <s v="LOYD 48 BELLE VUE"/>
    <m/>
    <n v="60"/>
    <n v="7852.4"/>
    <n v="60"/>
    <x v="7"/>
    <x v="2"/>
  </r>
  <r>
    <d v="2019-04-12T00:00:00"/>
    <s v="CHQ"/>
    <s v="'30-95-41"/>
    <n v="20505460"/>
    <n v="462"/>
    <n v="27.61"/>
    <m/>
    <n v="7824.79"/>
    <n v="-27.61"/>
    <x v="2"/>
    <x v="2"/>
  </r>
  <r>
    <d v="2019-04-15T00:00:00"/>
    <s v="BGC"/>
    <s v="'30-95-41"/>
    <n v="20505460"/>
    <s v="BRITISH CYCLING FE ZFCMA04"/>
    <m/>
    <n v="126"/>
    <n v="7950.79"/>
    <n v="126"/>
    <x v="0"/>
    <x v="2"/>
  </r>
  <r>
    <d v="2019-04-23T00:00:00"/>
    <s v="BGC"/>
    <s v="'30-95-41"/>
    <n v="20505460"/>
    <s v="BRITISH CYCLING FE ZFCMA04"/>
    <m/>
    <n v="162"/>
    <n v="8112.79"/>
    <n v="162"/>
    <x v="0"/>
    <x v="2"/>
  </r>
  <r>
    <d v="2019-04-26T00:00:00"/>
    <s v="BGC"/>
    <s v="'30-95-41"/>
    <n v="20505460"/>
    <s v="BRITISH CYCLING FE ZFCMA04"/>
    <m/>
    <n v="24"/>
    <n v="8136.79"/>
    <n v="24"/>
    <x v="0"/>
    <x v="2"/>
  </r>
  <r>
    <d v="2019-05-01T00:00:00"/>
    <s v="FPI"/>
    <s v="'30-95-41"/>
    <n v="20505460"/>
    <s v="YOUNG WP HARRISON YOUNG RP4659982701320700 203964     10 01MAY19 11:27"/>
    <m/>
    <n v="16"/>
    <n v="8152.79"/>
    <n v="16"/>
    <x v="7"/>
    <x v="2"/>
  </r>
  <r>
    <d v="2019-05-01T00:00:00"/>
    <s v="FPI"/>
    <s v="'30-95-41"/>
    <n v="20505460"/>
    <s v="BELDON SM&amp;GHM ISAAC BELDON COACH 605544408181105001 404759     10 01MAY19 18:18"/>
    <m/>
    <n v="20"/>
    <n v="8172.79"/>
    <n v="20"/>
    <x v="7"/>
    <x v="2"/>
  </r>
  <r>
    <d v="2019-05-10T00:00:00"/>
    <s v="BGC"/>
    <s v="'30-95-41"/>
    <n v="20505460"/>
    <s v="BRITISH CYCLING FE ZFCMA04"/>
    <m/>
    <n v="66"/>
    <n v="8238.7900000000009"/>
    <n v="66"/>
    <x v="0"/>
    <x v="2"/>
  </r>
  <r>
    <d v="2019-05-20T00:00:00"/>
    <s v="FPI"/>
    <s v="'30-95-41"/>
    <n v="20505460"/>
    <s v="JONES L&amp;KA REUBEN JONES 2ND19 155424500222025001 401156     10 20MAY19 22:20"/>
    <m/>
    <n v="28"/>
    <n v="8266.7900000000009"/>
    <n v="28"/>
    <x v="7"/>
    <x v="2"/>
  </r>
  <r>
    <d v="2019-05-20T00:00:00"/>
    <s v="FPI"/>
    <s v="'30-95-41"/>
    <n v="20505460"/>
    <s v="JAMES CHRISTOPHER CHARLIE JAMES FP19140O16021460 070116     10 20MAY19 20:34"/>
    <m/>
    <n v="28"/>
    <n v="8294.7900000000009"/>
    <n v="28"/>
    <x v="7"/>
    <x v="2"/>
  </r>
  <r>
    <d v="2019-05-20T00:00:00"/>
    <s v="FPI"/>
    <s v="'30-95-41"/>
    <n v="20505460"/>
    <s v="ALICE BRUCE JOSHUA BRUCE 00153425632CCCGFBM 090129     10 20MAY19 17:53"/>
    <m/>
    <n v="28"/>
    <n v="8322.7900000000009"/>
    <n v="28"/>
    <x v="7"/>
    <x v="2"/>
  </r>
  <r>
    <d v="2019-05-20T00:00:00"/>
    <s v="FPI"/>
    <s v="'30-95-41"/>
    <n v="20505460"/>
    <s v="M DUNCAN OLIVIA DUNCAN 200000000467858362 110342     10 20MAY19 17:47"/>
    <m/>
    <n v="28"/>
    <n v="8350.7900000000009"/>
    <n v="28"/>
    <x v="7"/>
    <x v="2"/>
  </r>
  <r>
    <d v="2019-05-20T00:00:00"/>
    <s v="FPI"/>
    <s v="'30-95-41"/>
    <n v="20505460"/>
    <s v="LYNNE BETTERIDGE ISAAC BETTERIDGE POD4HJATMSYUTXJHLA 040004     10 20MAY19 13:52"/>
    <m/>
    <n v="28"/>
    <n v="8378.7900000000009"/>
    <n v="28"/>
    <x v="7"/>
    <x v="2"/>
  </r>
  <r>
    <d v="2019-05-20T00:00:00"/>
    <s v="FPI"/>
    <s v="'30-95-41"/>
    <n v="20505460"/>
    <s v="ARCHER VJ&amp;B JOE ARCHER 897370852431025001 404777     10 20MAY19 13:42"/>
    <m/>
    <n v="28"/>
    <n v="8406.7900000000009"/>
    <n v="28"/>
    <x v="7"/>
    <x v="2"/>
  </r>
  <r>
    <d v="2019-05-20T00:00:00"/>
    <s v="FPI"/>
    <s v="'30-95-41"/>
    <n v="20505460"/>
    <s v="LUCY EVANS F HATFIELD-EVANS 00151202632BBFLKMB 090128     10 20MAY19 12:54"/>
    <m/>
    <n v="28"/>
    <n v="8434.7900000000009"/>
    <n v="28"/>
    <x v="7"/>
    <x v="2"/>
  </r>
  <r>
    <d v="2019-05-20T00:00:00"/>
    <s v="FPI"/>
    <s v="'30-95-41"/>
    <n v="20505460"/>
    <s v="MITCHELL J JAKE MARSHALL 25112711830524000N 538133     10 20MAY19 11:27"/>
    <m/>
    <n v="28"/>
    <n v="8462.7900000000009"/>
    <n v="28"/>
    <x v="7"/>
    <x v="2"/>
  </r>
  <r>
    <d v="2019-05-20T00:00:00"/>
    <s v="FPI"/>
    <s v="'30-95-41"/>
    <n v="20505460"/>
    <s v="BELDON SM&amp;GHM ISAAC BELDON COACH 531604653570025001 404759     10 20MAY19 07:53"/>
    <m/>
    <n v="28"/>
    <n v="8490.7900000000009"/>
    <n v="28"/>
    <x v="7"/>
    <x v="2"/>
  </r>
  <r>
    <d v="2019-05-20T00:00:00"/>
    <s v="FPI"/>
    <s v="'30-95-41"/>
    <n v="20505460"/>
    <s v="BAMFORD BARNABY BAMFORD OSCAR 413922147070025001 404758     10 20MAY19 07:07"/>
    <m/>
    <n v="28"/>
    <n v="8518.7900000000009"/>
    <n v="28"/>
    <x v="7"/>
    <x v="2"/>
  </r>
  <r>
    <d v="2019-05-20T00:00:00"/>
    <s v="FPI"/>
    <s v="'30-95-41"/>
    <n v="20505460"/>
    <s v="L COLEMAN ZARA COLEMAN 100000000467668633 300003     10 20MAY19 07:00"/>
    <m/>
    <n v="28"/>
    <n v="8546.7900000000009"/>
    <n v="28"/>
    <x v="7"/>
    <x v="2"/>
  </r>
  <r>
    <d v="2019-05-20T00:00:00"/>
    <s v="FPI"/>
    <s v="'30-95-41"/>
    <n v="20505460"/>
    <s v="CROZIER PJ&amp;CL ZAC/SOPHIA CROZIER 424571344091025001 404759     10 20MAY19 19:04"/>
    <m/>
    <n v="56"/>
    <n v="8602.7900000000009"/>
    <n v="56"/>
    <x v="7"/>
    <x v="2"/>
  </r>
  <r>
    <d v="2019-05-20T00:00:00"/>
    <s v="FPI"/>
    <s v="'30-95-41"/>
    <n v="20505460"/>
    <s v="BERRY RN BERRY -BOYS 598391104570025001 404783     10 20MAY19 07:54"/>
    <m/>
    <n v="56"/>
    <n v="8658.7900000000009"/>
    <n v="56"/>
    <x v="7"/>
    <x v="2"/>
  </r>
  <r>
    <d v="2019-05-21T00:00:00"/>
    <s v="FPI"/>
    <s v="'30-95-41"/>
    <n v="20505460"/>
    <s v="JOSEPHINE LEWIS BARNEY PALMER 00151612632BBDMXNH 090126     10 21MAY19 21:07"/>
    <m/>
    <n v="28"/>
    <n v="8686.7900000000009"/>
    <n v="28"/>
    <x v="7"/>
    <x v="2"/>
  </r>
  <r>
    <d v="2019-05-21T00:00:00"/>
    <s v="FPI"/>
    <s v="'30-95-41"/>
    <n v="20505460"/>
    <s v="MALVERN YOUTH &amp; CO MYCT DIVIDED EVENT 000000000143781106 089299     10 21MAY19 16:30"/>
    <m/>
    <n v="75"/>
    <n v="8761.7900000000009"/>
    <n v="75"/>
    <x v="24"/>
    <x v="2"/>
  </r>
  <r>
    <d v="2019-05-22T00:00:00"/>
    <s v="FPI"/>
    <s v="'30-95-41"/>
    <n v="20505460"/>
    <s v="TURNBULL K &amp; T OLLIE TURNBULL 29212039291878000N 558136     10 22MAY19 21:20"/>
    <m/>
    <n v="28"/>
    <n v="8789.7900000000009"/>
    <n v="28"/>
    <x v="7"/>
    <x v="2"/>
  </r>
  <r>
    <d v="2019-05-22T00:00:00"/>
    <s v="FPI"/>
    <s v="'30-95-41"/>
    <n v="20505460"/>
    <s v="P ROBERTS ROSIEROBERTS-JUN19 300000000473811093 309541     10 22MAY19 19:06"/>
    <m/>
    <n v="28"/>
    <n v="8817.7900000000009"/>
    <n v="28"/>
    <x v="7"/>
    <x v="2"/>
  </r>
  <r>
    <d v="2019-05-22T00:00:00"/>
    <s v="FPI"/>
    <s v="'30-95-41"/>
    <n v="20505460"/>
    <s v="ROCCA S/A DARCEY ROCCA 40072046471148000R 832845     10 22MAY19 07:20"/>
    <m/>
    <n v="28"/>
    <n v="8845.7900000000009"/>
    <n v="28"/>
    <x v="7"/>
    <x v="2"/>
  </r>
  <r>
    <d v="2019-05-22T00:00:00"/>
    <s v="FPI"/>
    <s v="'30-95-41"/>
    <n v="20505460"/>
    <s v="CATHERINE SMITH BARNEY RAFE SMITH 00153425632CCDBWPZ 090128     10 22MAY19 20:10"/>
    <m/>
    <n v="56"/>
    <n v="8901.7900000000009"/>
    <n v="56"/>
    <x v="7"/>
    <x v="2"/>
  </r>
  <r>
    <d v="2019-05-23T00:00:00"/>
    <s v="FPI"/>
    <s v="'30-95-41"/>
    <n v="20505460"/>
    <s v="GIBBY HLHWDL&amp;HL JACOB GIBBY 740112805501325001 404759     10 23MAY19 10:55"/>
    <m/>
    <n v="28"/>
    <n v="8929.7900000000009"/>
    <n v="28"/>
    <x v="7"/>
    <x v="2"/>
  </r>
  <r>
    <d v="2019-05-23T00:00:00"/>
    <s v="DEP"/>
    <s v="'30-95-41"/>
    <n v="20505460"/>
    <n v="500263"/>
    <m/>
    <n v="100"/>
    <n v="9029.7900000000009"/>
    <n v="100"/>
    <x v="1"/>
    <x v="2"/>
  </r>
  <r>
    <d v="2019-05-24T00:00:00"/>
    <s v="FPI"/>
    <s v="'30-95-41"/>
    <n v="20505460"/>
    <s v="DUTTON DAVID LUCAS DUTTON HOODI FP19144O00411462 070116     10 24MAY19 21:13"/>
    <m/>
    <n v="28"/>
    <n v="9057.7900000000009"/>
    <n v="28"/>
    <x v="7"/>
    <x v="2"/>
  </r>
  <r>
    <d v="2019-05-24T00:00:00"/>
    <s v="FPI"/>
    <s v="'30-95-41"/>
    <n v="20505460"/>
    <s v="MARTIN CT ALICE MARTIN 420552816211425001 404759     10 24MAY19 11:26"/>
    <m/>
    <n v="28"/>
    <n v="9085.7900000000009"/>
    <n v="28"/>
    <x v="7"/>
    <x v="2"/>
  </r>
  <r>
    <d v="2019-05-24T00:00:00"/>
    <s v="FPI"/>
    <s v="'30-95-41"/>
    <n v="20505460"/>
    <s v="C THOMAS THOMAS HA 200000000469341613 110852     10 24MAY19 21:06"/>
    <m/>
    <n v="56"/>
    <n v="9141.7900000000009"/>
    <n v="56"/>
    <x v="7"/>
    <x v="2"/>
  </r>
  <r>
    <d v="2019-05-28T00:00:00"/>
    <s v="FPI"/>
    <s v="'30-95-41"/>
    <n v="20505460"/>
    <s v="ALLEN T+J PETER ALLEN- JUNIO RP4679964028637100 201335     10 28MAY19 22:51"/>
    <m/>
    <n v="28"/>
    <n v="9169.7900000000009"/>
    <n v="28"/>
    <x v="7"/>
    <x v="2"/>
  </r>
  <r>
    <d v="2019-05-28T00:00:00"/>
    <s v="FPI"/>
    <s v="'30-95-41"/>
    <n v="20505460"/>
    <s v="A WARMINGTON BO HAINES 600000000471776491 309990     10 28MAY19 17:11"/>
    <m/>
    <n v="28"/>
    <n v="9197.7900000000009"/>
    <n v="28"/>
    <x v="7"/>
    <x v="2"/>
  </r>
  <r>
    <d v="2019-05-28T00:00:00"/>
    <s v="FPI"/>
    <s v="'30-95-41"/>
    <n v="20505460"/>
    <s v="HUME G+JJ PLB OWEN HUME RP4679963971433900 200253     10 28MAY19 12:37"/>
    <m/>
    <n v="28"/>
    <n v="9225.7900000000009"/>
    <n v="28"/>
    <x v="7"/>
    <x v="2"/>
  </r>
  <r>
    <d v="2019-05-28T00:00:00"/>
    <s v="FPI"/>
    <s v="'30-95-41"/>
    <n v="20505460"/>
    <s v="POOLE LE ABIGAIL PROSSER 38100044324710000N 538133     10 28MAY19 10:00"/>
    <m/>
    <n v="28"/>
    <n v="9253.7900000000009"/>
    <n v="28"/>
    <x v="7"/>
    <x v="2"/>
  </r>
  <r>
    <d v="2019-05-28T00:00:00"/>
    <s v="FPI"/>
    <s v="'30-95-41"/>
    <n v="20505460"/>
    <s v="LENCZY&amp;GRYZIA BORYS 807582611380825001 401508     10 28MAY19 08:31"/>
    <m/>
    <n v="28"/>
    <n v="9281.7900000000009"/>
    <n v="28"/>
    <x v="7"/>
    <x v="2"/>
  </r>
  <r>
    <d v="2019-05-28T00:00:00"/>
    <s v="FPI"/>
    <s v="'30-95-41"/>
    <n v="20505460"/>
    <s v="GURNSEY DAVID EDAN GURNSEY FP19147O02528980 070116     10 27MAY19 23:22"/>
    <m/>
    <n v="28"/>
    <n v="9309.7900000000009"/>
    <n v="28"/>
    <x v="7"/>
    <x v="2"/>
  </r>
  <r>
    <d v="2019-05-28T00:00:00"/>
    <s v="FPI"/>
    <s v="'30-95-41"/>
    <n v="20505460"/>
    <s v="AMY THORNBER TOBY THORNBER 00151075632BBGZCZH 090126     10 27MAY19 22:05"/>
    <m/>
    <n v="28"/>
    <n v="9337.7900000000009"/>
    <n v="28"/>
    <x v="7"/>
    <x v="2"/>
  </r>
  <r>
    <d v="2019-05-28T00:00:00"/>
    <s v="FPI"/>
    <s v="'30-95-41"/>
    <n v="20505460"/>
    <s v="BURROWS M H ERIKA BURROWS 686016239512625001 404717     10 26MAY19 21:59"/>
    <m/>
    <n v="28"/>
    <n v="9365.7900000000009"/>
    <n v="28"/>
    <x v="7"/>
    <x v="2"/>
  </r>
  <r>
    <d v="2019-05-28T00:00:00"/>
    <s v="FPI"/>
    <s v="'30-95-41"/>
    <n v="20505460"/>
    <s v="PALMER-JEFFERY JAMES PJ 44103004549974000N 560055     10 26MAY19 10:30"/>
    <m/>
    <n v="28"/>
    <n v="9393.7900000000009"/>
    <n v="28"/>
    <x v="7"/>
    <x v="2"/>
  </r>
  <r>
    <d v="2019-05-28T00:00:00"/>
    <s v="FPI"/>
    <s v="'30-95-41"/>
    <n v="20505460"/>
    <s v="YOUNG WP HARRISON YOUNG RP4659984796205100 203964     10 25MAY19 20:34"/>
    <m/>
    <n v="28"/>
    <n v="9421.7900000000009"/>
    <n v="28"/>
    <x v="7"/>
    <x v="2"/>
  </r>
  <r>
    <d v="2019-05-28T00:00:00"/>
    <s v="FPI"/>
    <s v="'30-95-41"/>
    <n v="20505460"/>
    <s v="KIRBY M A &amp; M A PIERS KIRBY 09201148089587000N 600127     10 25MAY19 20:11"/>
    <m/>
    <n v="28"/>
    <n v="9449.7900000000009"/>
    <n v="28"/>
    <x v="7"/>
    <x v="2"/>
  </r>
  <r>
    <d v="2019-05-28T00:00:00"/>
    <s v="FPI"/>
    <s v="'30-95-41"/>
    <n v="20505460"/>
    <s v="DAWKINS JW LAURIE DAWKINS 582873522012825001 404759     10 28MAY19 21:02"/>
    <m/>
    <n v="56"/>
    <n v="9505.7900000000009"/>
    <n v="56"/>
    <x v="7"/>
    <x v="2"/>
  </r>
  <r>
    <d v="2019-05-28T00:00:00"/>
    <s v="FPI"/>
    <s v="'30-95-41"/>
    <n v="20505460"/>
    <s v="N BIRD FREYA/CHARLIE BIRD 100000000470275944 309541     10 28MAY19 10:35"/>
    <m/>
    <n v="56"/>
    <n v="9561.7900000000009"/>
    <n v="56"/>
    <x v="7"/>
    <x v="2"/>
  </r>
  <r>
    <d v="2019-05-28T00:00:00"/>
    <s v="FPI"/>
    <s v="'30-95-41"/>
    <n v="20505460"/>
    <s v="O CONNELL J FIN &amp; AVA TAME-MCS 354841613101825001 401100     10 28MAY19 10:13"/>
    <m/>
    <n v="56"/>
    <n v="9617.7900000000009"/>
    <n v="56"/>
    <x v="7"/>
    <x v="2"/>
  </r>
  <r>
    <d v="2019-05-28T00:00:00"/>
    <s v="FPI"/>
    <s v="'30-95-41"/>
    <n v="20505460"/>
    <s v="DOCHERTY M&amp;S ERIN&amp;ALEX DOCHERTY 302501455502725001 403418     10 27MAY19 20:55"/>
    <m/>
    <n v="56"/>
    <n v="9673.7900000000009"/>
    <n v="56"/>
    <x v="7"/>
    <x v="2"/>
  </r>
  <r>
    <d v="2019-05-29T00:00:00"/>
    <s v="FPI"/>
    <s v="'30-95-41"/>
    <n v="20505460"/>
    <s v="NIXON MJ&amp;LJ MATT NIXON FAMILY 410641403121925001 402820     10 29MAY19 12:13"/>
    <m/>
    <n v="24"/>
    <n v="9697.7900000000009"/>
    <n v="24"/>
    <x v="0"/>
    <x v="2"/>
  </r>
  <r>
    <d v="2019-05-29T00:00:00"/>
    <s v="FPI"/>
    <s v="'30-95-41"/>
    <n v="20505460"/>
    <s v="HARDING K SIM HARDING 04073453753119000N 558136     10 29MAY19 07:34"/>
    <m/>
    <n v="28"/>
    <n v="9725.7900000000009"/>
    <n v="28"/>
    <x v="7"/>
    <x v="2"/>
  </r>
  <r>
    <d v="2019-05-29T00:00:00"/>
    <s v="FPI"/>
    <s v="'30-95-41"/>
    <n v="20505460"/>
    <s v="MANNING J A DEXTER MANNING 932891934560925001 404717     10 29MAY19 06:54"/>
    <m/>
    <n v="28"/>
    <n v="9753.7900000000009"/>
    <n v="28"/>
    <x v="7"/>
    <x v="2"/>
  </r>
  <r>
    <d v="2019-05-29T00:00:00"/>
    <s v="FPI"/>
    <s v="'30-95-41"/>
    <n v="20505460"/>
    <s v="BUTLER SK LOCKELLIOT ROBERTS 365988259490925001 402029     10 29MAY19 09:49"/>
    <m/>
    <n v="56"/>
    <n v="9809.7900000000009"/>
    <n v="56"/>
    <x v="7"/>
    <x v="2"/>
  </r>
  <r>
    <d v="2019-05-29T00:00:00"/>
    <s v="FPI"/>
    <s v="'30-95-41"/>
    <n v="20505460"/>
    <s v="STEVENS G JOEROSIEIZ LEAVER 985145154200925001 404410     10 29MAY19 00:24"/>
    <m/>
    <n v="84"/>
    <n v="9893.7900000000009"/>
    <n v="84"/>
    <x v="7"/>
    <x v="2"/>
  </r>
  <r>
    <d v="2019-05-29T00:00:00"/>
    <s v="BGC"/>
    <s v="'30-95-41"/>
    <n v="20505460"/>
    <s v="BRITISH CYCLING FE ZFCMA04"/>
    <m/>
    <n v="150"/>
    <n v="10043.790000000001"/>
    <n v="150"/>
    <x v="0"/>
    <x v="2"/>
  </r>
  <r>
    <d v="2019-05-30T00:00:00"/>
    <s v="FPI"/>
    <s v="'30-95-41"/>
    <n v="20505460"/>
    <s v="D REID RAFFIE REID 300000000476441235 110145     10 30MAY19 15:36"/>
    <m/>
    <n v="28"/>
    <n v="10071.790000000001"/>
    <n v="28"/>
    <x v="7"/>
    <x v="2"/>
  </r>
  <r>
    <d v="2019-05-31T00:00:00"/>
    <s v="BGC"/>
    <s v="'30-95-41"/>
    <n v="20505460"/>
    <s v="BRITISH CYCLING FE ZFCMA04"/>
    <m/>
    <n v="6"/>
    <n v="10077.790000000001"/>
    <n v="6"/>
    <x v="0"/>
    <x v="2"/>
  </r>
  <r>
    <d v="2019-06-03T00:00:00"/>
    <s v="FPI"/>
    <s v="'30-95-41"/>
    <n v="20505460"/>
    <s v="BRADLEY LUCKMAN J LUCKMAN 00151489632BBCZLSX 090127     10 02JUN19 10:04"/>
    <m/>
    <n v="24"/>
    <n v="10101.790000000001"/>
    <n v="24"/>
    <x v="7"/>
    <x v="2"/>
  </r>
  <r>
    <d v="2019-06-03T00:00:00"/>
    <s v="FPI"/>
    <s v="'30-95-41"/>
    <n v="20505460"/>
    <s v="FAULKNER L A V00 OTTO FAULKNER 34163836269451000N 607003     10 02JUN19 16:38"/>
    <m/>
    <n v="28"/>
    <n v="10129.790000000001"/>
    <n v="28"/>
    <x v="7"/>
    <x v="2"/>
  </r>
  <r>
    <d v="2019-06-04T00:00:00"/>
    <s v="FPI"/>
    <s v="'30-95-41"/>
    <n v="20505460"/>
    <s v="PALMER-JEFFERY JAMES PJ 45221420741685000N 560055     10 04JUN19 22:14"/>
    <m/>
    <n v="6"/>
    <n v="10135.790000000001"/>
    <n v="6"/>
    <x v="7"/>
    <x v="2"/>
  </r>
  <r>
    <d v="2019-06-11T00:00:00"/>
    <s v="FPO"/>
    <s v="'30-95-41"/>
    <n v="20505460"/>
    <s v="JUSTINE BROOKS 300000000480805938 COACHING PAYMENT 110869     10 11JUN19 07:01"/>
    <n v="40"/>
    <m/>
    <n v="10095.790000000001"/>
    <n v="-40"/>
    <x v="9"/>
    <x v="2"/>
  </r>
  <r>
    <d v="2019-06-11T00:00:00"/>
    <s v="FPO"/>
    <s v="'30-95-41"/>
    <n v="20505460"/>
    <s v="HSBC 600000000476848776 COACHING 404321     10 11JUN19 07:04"/>
    <n v="100"/>
    <m/>
    <n v="9995.7900000000009"/>
    <n v="-100"/>
    <x v="9"/>
    <x v="2"/>
  </r>
  <r>
    <d v="2019-06-11T00:00:00"/>
    <s v="FPO"/>
    <s v="'30-95-41"/>
    <n v="20505460"/>
    <s v="EDWARD MOSELEY 300000000480805555 COACHING 090128     10 11JUN19 06:59"/>
    <n v="120"/>
    <m/>
    <n v="9875.7900000000009"/>
    <n v="-120"/>
    <x v="9"/>
    <x v="2"/>
  </r>
  <r>
    <d v="2019-06-11T00:00:00"/>
    <s v="FPO"/>
    <s v="'30-95-41"/>
    <n v="20505460"/>
    <s v="BEN DALE 200000000475489026 COACHING 110342     10 11JUN19 06:56"/>
    <n v="120"/>
    <m/>
    <n v="9755.7900000000009"/>
    <n v="-120"/>
    <x v="9"/>
    <x v="2"/>
  </r>
  <r>
    <d v="2019-06-12T00:00:00"/>
    <s v="PAY"/>
    <s v="'30-95-41"/>
    <n v="20505460"/>
    <n v="468"/>
    <n v="60"/>
    <m/>
    <n v="9695.7900000000009"/>
    <n v="-60"/>
    <x v="9"/>
    <x v="2"/>
  </r>
  <r>
    <d v="2019-06-12T00:00:00"/>
    <s v="FPI"/>
    <s v="'30-95-41"/>
    <n v="20505460"/>
    <s v="DAVIES RH &amp; RC RE TOM AND ARTHUR 09185007663421000N 535041     10 12JUN19 18:50"/>
    <m/>
    <n v="56"/>
    <n v="9751.7900000000009"/>
    <n v="56"/>
    <x v="7"/>
    <x v="2"/>
  </r>
  <r>
    <d v="2019-06-12T00:00:00"/>
    <s v="DEP"/>
    <s v="'30-95-41"/>
    <n v="20505460"/>
    <n v="500264"/>
    <m/>
    <n v="112"/>
    <n v="9863.7900000000009"/>
    <n v="112"/>
    <x v="7"/>
    <x v="2"/>
  </r>
  <r>
    <d v="2019-06-14T00:00:00"/>
    <s v="CHQ"/>
    <s v="'30-95-41"/>
    <n v="20505460"/>
    <n v="466"/>
    <n v="40"/>
    <m/>
    <n v="9823.7900000000009"/>
    <n v="-40"/>
    <x v="9"/>
    <x v="2"/>
  </r>
  <r>
    <d v="2019-06-18T00:00:00"/>
    <s v="CHQ"/>
    <s v="'30-95-41"/>
    <n v="20505460"/>
    <n v="467"/>
    <n v="120"/>
    <m/>
    <n v="9703.7900000000009"/>
    <n v="-120"/>
    <x v="9"/>
    <x v="2"/>
  </r>
  <r>
    <d v="2019-06-25T00:00:00"/>
    <s v="CHQ"/>
    <s v="'30-95-41"/>
    <n v="20505460"/>
    <n v="464"/>
    <n v="20"/>
    <m/>
    <n v="9683.7900000000009"/>
    <n v="-20"/>
    <x v="9"/>
    <x v="2"/>
  </r>
  <r>
    <d v="2019-06-28T00:00:00"/>
    <s v="BGC"/>
    <s v="'30-95-41"/>
    <n v="20505460"/>
    <s v="BRITISH CYCLING FE ZFCMA04"/>
    <m/>
    <n v="12"/>
    <n v="9695.7900000000009"/>
    <n v="12"/>
    <x v="0"/>
    <x v="2"/>
  </r>
  <r>
    <d v="2019-07-04T00:00:00"/>
    <s v="PAY"/>
    <s v="'30-95-41"/>
    <n v="20505460"/>
    <n v="469"/>
    <n v="9"/>
    <m/>
    <n v="9686.7900000000009"/>
    <n v="-9"/>
    <x v="17"/>
    <x v="2"/>
  </r>
  <r>
    <d v="2019-07-04T00:00:00"/>
    <s v="FPI"/>
    <s v="'30-95-41"/>
    <n v="20505460"/>
    <s v="GIBBY HLHWDL&amp;HL SAMUEL GIBBY 660041903001407001 404759     10 04JUL19 10:03"/>
    <m/>
    <n v="12"/>
    <n v="9698.7900000000009"/>
    <n v="12"/>
    <x v="7"/>
    <x v="2"/>
  </r>
  <r>
    <d v="2019-07-04T00:00:00"/>
    <s v="CHQ"/>
    <s v="'30-95-41"/>
    <n v="20505460"/>
    <n v="463"/>
    <n v="60"/>
    <m/>
    <n v="9638.7900000000009"/>
    <n v="-60"/>
    <x v="17"/>
    <x v="2"/>
  </r>
  <r>
    <d v="2019-07-04T00:00:00"/>
    <s v="DEP"/>
    <s v="'30-95-41"/>
    <n v="20505460"/>
    <n v="500265"/>
    <m/>
    <n v="16"/>
    <n v="9654.7900000000009"/>
    <n v="16"/>
    <x v="7"/>
    <x v="2"/>
  </r>
  <r>
    <d v="2019-07-11T00:00:00"/>
    <s v="CHQ"/>
    <s v="'30-95-41"/>
    <n v="20505460"/>
    <n v="465"/>
    <n v="120"/>
    <m/>
    <n v="9534.7900000000009"/>
    <n v="-120"/>
    <x v="9"/>
    <x v="2"/>
  </r>
  <r>
    <d v="2019-07-15T00:00:00"/>
    <s v="FPO"/>
    <s v="'30-95-41"/>
    <n v="20505460"/>
    <s v="GARETH RICHARDS 400000000493042235 COACHING 776851     10 13JUL19 08:23"/>
    <n v="20"/>
    <m/>
    <n v="9514.7900000000009"/>
    <n v="-20"/>
    <x v="9"/>
    <x v="2"/>
  </r>
  <r>
    <d v="2019-07-15T00:00:00"/>
    <s v="PAY"/>
    <s v="'30-95-41"/>
    <n v="20505460"/>
    <n v="471"/>
    <n v="80"/>
    <m/>
    <n v="9434.7900000000009"/>
    <n v="-80"/>
    <x v="9"/>
    <x v="2"/>
  </r>
  <r>
    <d v="2019-07-15T00:00:00"/>
    <s v="FPO"/>
    <s v="'30-95-41"/>
    <n v="20505460"/>
    <s v="LOUIS BROOKS 500000000488278972 COACHING 209861     10 13JUL19 08:29"/>
    <n v="80"/>
    <m/>
    <n v="9354.7900000000009"/>
    <n v="-80"/>
    <x v="9"/>
    <x v="2"/>
  </r>
  <r>
    <d v="2019-07-15T00:00:00"/>
    <s v="FPO"/>
    <s v="'30-95-41"/>
    <n v="20505460"/>
    <s v="JAMES DICKENS 100000000486636514 COACHING 538133     10 13JUL19 08:20"/>
    <n v="80"/>
    <m/>
    <n v="9274.7900000000009"/>
    <n v="-80"/>
    <x v="9"/>
    <x v="2"/>
  </r>
  <r>
    <d v="2019-07-15T00:00:00"/>
    <s v="FPO"/>
    <s v="'30-95-41"/>
    <n v="20505460"/>
    <s v="JUSTINE BROOKS 500000000488277234 COACHING PAYMENT 110869     10 13JUL19 08:17"/>
    <n v="80"/>
    <m/>
    <n v="9194.7900000000009"/>
    <n v="-80"/>
    <x v="9"/>
    <x v="2"/>
  </r>
  <r>
    <d v="2019-07-15T00:00:00"/>
    <s v="FPO"/>
    <s v="'30-95-41"/>
    <n v="20505460"/>
    <s v="EDWARD MOSELEY 600000000488005054 COACHING 090128     10 13JUL19 08:21"/>
    <n v="100"/>
    <m/>
    <n v="9094.7900000000009"/>
    <n v="-100"/>
    <x v="9"/>
    <x v="2"/>
  </r>
  <r>
    <d v="2019-07-15T00:00:00"/>
    <s v="FPO"/>
    <s v="'30-95-41"/>
    <n v="20505460"/>
    <s v="BEN DALE 200000000486642883 COACHING 110342     10 13JUL19 08:18"/>
    <n v="100"/>
    <m/>
    <n v="8994.7900000000009"/>
    <n v="-100"/>
    <x v="9"/>
    <x v="2"/>
  </r>
  <r>
    <d v="2019-07-15T00:00:00"/>
    <s v="FPO"/>
    <s v="'30-95-41"/>
    <n v="20505460"/>
    <s v="HSBC 200000000486642517 COACHING 404321     10 13JUL19 08:15"/>
    <n v="100"/>
    <m/>
    <n v="8894.7900000000009"/>
    <n v="-100"/>
    <x v="9"/>
    <x v="2"/>
  </r>
  <r>
    <d v="2019-07-16T00:00:00"/>
    <s v="DEP"/>
    <s v="'30-95-41"/>
    <n v="20505460"/>
    <n v="500266"/>
    <m/>
    <n v="206.2"/>
    <n v="9100.9900000000016"/>
    <n v="206.2"/>
    <x v="25"/>
    <x v="2"/>
  </r>
  <r>
    <d v="2019-07-16T00:00:00"/>
    <s v="FPO"/>
    <s v="'30-95-41"/>
    <n v="20505460"/>
    <s v="C.J.PILE 500000000489283768 COACHING 536147     10 16JUL19 17:01"/>
    <n v="220"/>
    <m/>
    <n v="8880.9900000000016"/>
    <n v="-220"/>
    <x v="9"/>
    <x v="2"/>
  </r>
  <r>
    <d v="2019-08-05T00:00:00"/>
    <s v="BGC"/>
    <s v="'30-95-41"/>
    <n v="20505460"/>
    <s v="BRITISH CYCLING FE ZFCMA04"/>
    <m/>
    <n v="18"/>
    <n v="8898.9900000000016"/>
    <n v="18"/>
    <x v="0"/>
    <x v="2"/>
  </r>
  <r>
    <d v="2019-08-13T00:00:00"/>
    <s v="CHQ"/>
    <s v="'30-95-41"/>
    <n v="20505460"/>
    <n v="477"/>
    <n v="206.2"/>
    <m/>
    <n v="8692.7900000000009"/>
    <n v="-206.2"/>
    <x v="11"/>
    <x v="2"/>
  </r>
  <r>
    <d v="2019-08-14T00:00:00"/>
    <s v="FPI"/>
    <s v="'30-95-41"/>
    <n v="20505460"/>
    <s v="ROCCA S/A DARCEY ROCCA 13233315047576000R 832845     10 14AUG19 23:33"/>
    <m/>
    <n v="16"/>
    <n v="8708.7900000000009"/>
    <n v="16"/>
    <x v="7"/>
    <x v="2"/>
  </r>
  <r>
    <d v="2019-08-14T00:00:00"/>
    <s v="FPI"/>
    <s v="'30-95-41"/>
    <n v="20505460"/>
    <s v="BAMFORD BARNABY BAMFORD JIMMY 588230714522418001 404758     10 14AUG19 22:54"/>
    <m/>
    <n v="16"/>
    <n v="8724.7900000000009"/>
    <n v="16"/>
    <x v="7"/>
    <x v="2"/>
  </r>
  <r>
    <d v="2019-08-14T00:00:00"/>
    <s v="FPI"/>
    <s v="'30-95-41"/>
    <n v="20505460"/>
    <s v="BAMFORD BARNABY BAMFORD OSCAR 561320443522418001 404758     10 14AUG19 22:53"/>
    <m/>
    <n v="16"/>
    <n v="8740.7900000000009"/>
    <n v="16"/>
    <x v="7"/>
    <x v="2"/>
  </r>
  <r>
    <d v="2019-08-14T00:00:00"/>
    <s v="FPI"/>
    <s v="'30-95-41"/>
    <n v="20505460"/>
    <s v="HUME G+JJ PLB OWEN HUME RP4679962034188700 200253     10 14AUG19 22:11"/>
    <m/>
    <n v="16"/>
    <n v="8756.7900000000009"/>
    <n v="16"/>
    <x v="7"/>
    <x v="2"/>
  </r>
  <r>
    <d v="2019-08-14T00:00:00"/>
    <s v="FPI"/>
    <s v="'30-95-41"/>
    <n v="20505460"/>
    <s v="AMY THORNBER TOBY THORNBER 00151075632BBHGJGF 090126     10 14AUG19 22:08"/>
    <m/>
    <n v="16"/>
    <n v="8772.7900000000009"/>
    <n v="16"/>
    <x v="7"/>
    <x v="2"/>
  </r>
  <r>
    <d v="2019-08-14T00:00:00"/>
    <s v="FPI"/>
    <s v="'30-95-41"/>
    <n v="20505460"/>
    <s v="BERRY RN BERRY -BOYS 502567622122418001 404783     10 14AUG19 22:12"/>
    <m/>
    <n v="32"/>
    <n v="8804.7900000000009"/>
    <n v="32"/>
    <x v="7"/>
    <x v="2"/>
  </r>
  <r>
    <d v="2019-08-15T00:00:00"/>
    <s v="FPI"/>
    <s v="'30-95-41"/>
    <n v="20505460"/>
    <s v="POOLE LE ABIGAIL PROSSER 01113711268356000N 538133     10 15AUG19 11:37"/>
    <m/>
    <n v="16"/>
    <n v="8820.7900000000009"/>
    <n v="16"/>
    <x v="7"/>
    <x v="2"/>
  </r>
  <r>
    <d v="2019-08-15T00:00:00"/>
    <s v="FPI"/>
    <s v="'30-95-41"/>
    <n v="20505460"/>
    <s v="M DUNCAN OLIVIA DUNCAN 600000000499241336 110342     10 15AUG19 10:32"/>
    <m/>
    <n v="16"/>
    <n v="8836.7900000000009"/>
    <n v="16"/>
    <x v="7"/>
    <x v="2"/>
  </r>
  <r>
    <d v="2019-08-15T00:00:00"/>
    <s v="FPI"/>
    <s v="'30-95-41"/>
    <n v="20505460"/>
    <s v="L COLEMAN ZARA COLEMAN 100000000497864380 300003     10 15AUG19 10:13"/>
    <m/>
    <n v="16"/>
    <n v="8852.7900000000009"/>
    <n v="16"/>
    <x v="7"/>
    <x v="2"/>
  </r>
  <r>
    <d v="2019-08-15T00:00:00"/>
    <s v="FPI"/>
    <s v="'30-95-41"/>
    <n v="20505460"/>
    <s v="KIRBY M A &amp; M A PIERS KIRBY 49091143316532000N 600127     10 15AUG19 09:11"/>
    <m/>
    <n v="16"/>
    <n v="8868.7900000000009"/>
    <n v="16"/>
    <x v="7"/>
    <x v="2"/>
  </r>
  <r>
    <d v="2019-08-15T00:00:00"/>
    <s v="FPI"/>
    <s v="'30-95-41"/>
    <n v="20505460"/>
    <s v="DUTTON DAVID LUCAS DUTTON HOODI FP19227O06358463 070116     10 15AUG19 09:03"/>
    <m/>
    <n v="16"/>
    <n v="8884.7900000000009"/>
    <n v="16"/>
    <x v="7"/>
    <x v="2"/>
  </r>
  <r>
    <d v="2019-08-15T00:00:00"/>
    <s v="FPI"/>
    <s v="'30-95-41"/>
    <n v="20505460"/>
    <s v="RICKARD KJ OLIVER RICKARD RP4659982324433800 209861     10 15AUG19 08:56"/>
    <m/>
    <n v="16"/>
    <n v="8900.7900000000009"/>
    <n v="16"/>
    <x v="7"/>
    <x v="2"/>
  </r>
  <r>
    <d v="2019-08-15T00:00:00"/>
    <s v="FPI"/>
    <s v="'30-95-41"/>
    <n v="20505460"/>
    <s v="ARCHER VJ&amp;B JOE ARCHER 684647447570518001 404777     10 15AUG19 07:57"/>
    <m/>
    <n v="16"/>
    <n v="8916.7900000000009"/>
    <n v="16"/>
    <x v="7"/>
    <x v="2"/>
  </r>
  <r>
    <d v="2019-08-15T00:00:00"/>
    <s v="FPI"/>
    <s v="'30-95-41"/>
    <n v="20505460"/>
    <s v="GIBBY HLHWDL&amp;HL SAMUEL GIBBY 762336811070518001 404759     10 15AUG19 07:01"/>
    <m/>
    <n v="16"/>
    <n v="8932.7900000000009"/>
    <n v="16"/>
    <x v="7"/>
    <x v="2"/>
  </r>
  <r>
    <d v="2019-08-15T00:00:00"/>
    <s v="FPI"/>
    <s v="'30-95-41"/>
    <n v="20505460"/>
    <s v="GIBBY HLHWDL&amp;HL JACOB GIBBY 031099750070518001 404759     10 15AUG19 07:00"/>
    <m/>
    <n v="16"/>
    <n v="8948.7900000000009"/>
    <n v="16"/>
    <x v="7"/>
    <x v="2"/>
  </r>
  <r>
    <d v="2019-08-15T00:00:00"/>
    <s v="FPI"/>
    <s v="'30-95-41"/>
    <n v="20505460"/>
    <s v="DAVIES RH &amp; RC RE TOM AND ARTHUR 20113816579977000N 535041     10 15AUG19 11:38"/>
    <m/>
    <n v="32"/>
    <n v="8980.7900000000009"/>
    <n v="32"/>
    <x v="7"/>
    <x v="2"/>
  </r>
  <r>
    <d v="2019-08-15T00:00:00"/>
    <s v="CHQ"/>
    <s v="'30-95-41"/>
    <n v="20505460"/>
    <n v="475"/>
    <n v="100"/>
    <m/>
    <n v="8880.7900000000009"/>
    <n v="-100"/>
    <x v="9"/>
    <x v="2"/>
  </r>
  <r>
    <d v="2019-08-16T00:00:00"/>
    <s v="FPI"/>
    <s v="'30-95-41"/>
    <n v="20505460"/>
    <s v="JOSEPHINE LEWIS BARNEY PALMER 00151612632BBDQMRC 090126     10 16AUG19 15:06"/>
    <m/>
    <n v="16"/>
    <n v="8896.7900000000009"/>
    <n v="16"/>
    <x v="7"/>
    <x v="2"/>
  </r>
  <r>
    <d v="2019-08-19T00:00:00"/>
    <s v="FPI"/>
    <s v="'30-95-41"/>
    <n v="20505460"/>
    <s v="BURROWS M H ERIKA BURROWS 896821113061718001 404717     10 17AUG19 16:03"/>
    <m/>
    <n v="16"/>
    <n v="8912.7900000000009"/>
    <n v="16"/>
    <x v="7"/>
    <x v="2"/>
  </r>
  <r>
    <d v="2019-08-19T00:00:00"/>
    <s v="FPO"/>
    <s v="'30-95-41"/>
    <n v="20505460"/>
    <s v="GARETH RICHARDS 400000000505115131 COACHING 401100     10 17AUG19 19:05"/>
    <n v="110"/>
    <m/>
    <n v="8802.7900000000009"/>
    <n v="-110"/>
    <x v="9"/>
    <x v="2"/>
  </r>
  <r>
    <d v="2019-08-20T00:00:00"/>
    <s v="FPI"/>
    <s v="'30-95-41"/>
    <n v="20505460"/>
    <s v="GURNSEY DAVID EDAN GURNSEY FP19232O11595338 070116     10 20AUG19 18:17"/>
    <m/>
    <n v="16"/>
    <n v="8818.7900000000009"/>
    <n v="16"/>
    <x v="7"/>
    <x v="2"/>
  </r>
  <r>
    <d v="2019-08-20T00:00:00"/>
    <s v="FPI"/>
    <s v="'30-95-41"/>
    <n v="20505460"/>
    <s v="MARTIN CT ALICE MARTIN 351832329001028001 404759     10 20AUG19 10:09"/>
    <m/>
    <n v="16"/>
    <n v="8834.7900000000009"/>
    <n v="16"/>
    <x v="7"/>
    <x v="2"/>
  </r>
  <r>
    <d v="2019-08-20T00:00:00"/>
    <s v="FPI"/>
    <s v="'30-95-41"/>
    <n v="20505460"/>
    <s v="P ROBERTS ROSIEROBERTS-SEP19 600000000500724634 309541     10 20AUG19 07:46"/>
    <m/>
    <n v="16"/>
    <n v="8850.7900000000009"/>
    <n v="16"/>
    <x v="7"/>
    <x v="2"/>
  </r>
  <r>
    <d v="2019-08-22T00:00:00"/>
    <s v="FPI"/>
    <s v="'30-95-41"/>
    <n v="20505460"/>
    <s v="ALLEN T+J PETER ALLEN- JUNIO RP4679962859235800 201335     10 22AUG19 21:58"/>
    <m/>
    <n v="16"/>
    <n v="8866.7900000000009"/>
    <n v="16"/>
    <x v="7"/>
    <x v="2"/>
  </r>
  <r>
    <d v="2019-08-27T00:00:00"/>
    <s v="FPI"/>
    <s v="'30-95-41"/>
    <n v="20505460"/>
    <s v="MITCHELL J JAKE MARSHALL 26140253125660000N 538133     10 25AUG19 14:02"/>
    <m/>
    <n v="16"/>
    <n v="8882.7900000000009"/>
    <n v="16"/>
    <x v="7"/>
    <x v="2"/>
  </r>
  <r>
    <d v="2019-08-27T00:00:00"/>
    <s v="FPI"/>
    <s v="'30-95-41"/>
    <n v="20505460"/>
    <s v="CATHERINE SMITH B AND R SMITH 00153425632CFGKLVG 090128     10 27AUG19 21:30"/>
    <m/>
    <n v="32"/>
    <n v="8914.7900000000009"/>
    <n v="32"/>
    <x v="7"/>
    <x v="2"/>
  </r>
  <r>
    <d v="2019-08-29T00:00:00"/>
    <s v="FPI"/>
    <s v="'30-95-41"/>
    <n v="20505460"/>
    <s v="A WARMINGTON BO HAINES 300000000507705510 309990     10 29AUG19 12:35"/>
    <m/>
    <n v="16"/>
    <n v="8930.7900000000009"/>
    <n v="16"/>
    <x v="7"/>
    <x v="2"/>
  </r>
  <r>
    <d v="2019-08-29T00:00:00"/>
    <s v="FPI"/>
    <s v="'30-95-41"/>
    <n v="20505460"/>
    <s v="LENCZY&amp;GRYZIA BORYS 960709220070928001 401508     10 29AUG19 07:00"/>
    <m/>
    <n v="16"/>
    <n v="8946.7900000000009"/>
    <n v="16"/>
    <x v="7"/>
    <x v="2"/>
  </r>
  <r>
    <d v="2019-08-29T00:00:00"/>
    <s v="CHQ"/>
    <s v="'30-95-41"/>
    <n v="20505460"/>
    <n v="472"/>
    <n v="72"/>
    <m/>
    <n v="8874.7900000000009"/>
    <n v="-72"/>
    <x v="17"/>
    <x v="2"/>
  </r>
  <r>
    <d v="2019-08-29T00:00:00"/>
    <s v="FPI"/>
    <s v="'30-95-41"/>
    <n v="20505460"/>
    <s v="STEVENS G ROSIEIZ LEAVER 790737924390928001 404410     10 29AUG19 09:34"/>
    <m/>
    <n v="32"/>
    <n v="8906.7900000000009"/>
    <n v="32"/>
    <x v="7"/>
    <x v="2"/>
  </r>
  <r>
    <d v="2019-08-30T00:00:00"/>
    <s v="BGC"/>
    <s v="'30-95-41"/>
    <n v="20505460"/>
    <s v="BRITISH CYCLING FE ZFCMA04"/>
    <m/>
    <n v="12"/>
    <n v="8918.7900000000009"/>
    <n v="12"/>
    <x v="0"/>
    <x v="2"/>
  </r>
  <r>
    <d v="2019-08-30T00:00:00"/>
    <s v="FPI"/>
    <s v="'30-95-41"/>
    <n v="20505460"/>
    <s v="WILLIAMS GRT+DC TOM WILLIAMS RP4679963651116200 209091     10 30AUG19 08:58"/>
    <m/>
    <n v="16"/>
    <n v="8934.7900000000009"/>
    <n v="16"/>
    <x v="7"/>
    <x v="2"/>
  </r>
  <r>
    <d v="2019-09-02T00:00:00"/>
    <s v="FPI"/>
    <s v="'30-95-41"/>
    <n v="20505460"/>
    <s v="PALMER-JEFFERY JAMES PJ 30134301405901000N 560055     10 02SEP19 13:43"/>
    <m/>
    <n v="16"/>
    <n v="8950.7900000000009"/>
    <n v="16"/>
    <x v="7"/>
    <x v="2"/>
  </r>
  <r>
    <d v="2019-09-02T00:00:00"/>
    <s v="FPI"/>
    <s v="'30-95-41"/>
    <n v="20505460"/>
    <s v="LYNNE BETTERIDGE ISAAC BETTERIDGE P83NVFNAN77L09NLX0 040004     10 31AUG19 08:10"/>
    <m/>
    <n v="16"/>
    <n v="8966.7900000000009"/>
    <n v="16"/>
    <x v="7"/>
    <x v="2"/>
  </r>
  <r>
    <d v="2019-09-02T00:00:00"/>
    <s v="FPI"/>
    <s v="'30-95-41"/>
    <n v="20505460"/>
    <s v="DAWKINS JW LAURIE DAWKINS 161746253401109001 404759     10 01SEP19 10:43"/>
    <m/>
    <n v="32"/>
    <n v="8998.7900000000009"/>
    <n v="32"/>
    <x v="7"/>
    <x v="2"/>
  </r>
  <r>
    <d v="2019-09-03T00:00:00"/>
    <s v="FPI"/>
    <s v="'30-95-41"/>
    <n v="20505460"/>
    <s v="P ROBERTS LUKE-ROBERTS-SEP19 100000000504829833 309541     10 03SEP19 14:48"/>
    <m/>
    <n v="16"/>
    <n v="9014.7900000000009"/>
    <n v="16"/>
    <x v="7"/>
    <x v="2"/>
  </r>
  <r>
    <d v="2019-09-03T00:00:00"/>
    <s v="FPI"/>
    <s v="'30-95-41"/>
    <n v="20505460"/>
    <s v="O CONNELL J FIN &amp; AVA TAME-MCS 494881313571309001 401100     10 03SEP19 17:53"/>
    <m/>
    <n v="32"/>
    <n v="9046.7900000000009"/>
    <n v="32"/>
    <x v="7"/>
    <x v="2"/>
  </r>
  <r>
    <d v="2019-09-04T00:00:00"/>
    <s v="FPI"/>
    <s v="'30-95-41"/>
    <n v="20505460"/>
    <s v="BELDON SM&amp;GHM ISAAC BELDON COACH 156245733380409001 404759     10 04SEP19 08:33"/>
    <m/>
    <n v="16"/>
    <n v="9062.7900000000009"/>
    <n v="16"/>
    <x v="7"/>
    <x v="2"/>
  </r>
  <r>
    <d v="2019-09-04T00:00:00"/>
    <s v="FPI"/>
    <s v="'30-95-41"/>
    <n v="20505460"/>
    <s v="HARDING K SIM HARDING 54075611364565000N 558136     10 04SEP19 07:56"/>
    <m/>
    <n v="16"/>
    <n v="9078.7900000000009"/>
    <n v="16"/>
    <x v="7"/>
    <x v="2"/>
  </r>
  <r>
    <d v="2019-09-05T00:00:00"/>
    <s v="FPI"/>
    <s v="'30-95-41"/>
    <n v="20505460"/>
    <s v="JAMES CHRISTOPHER CHARLIE JAMES FP19248O09491566 070116     10 05SEP19 07:20"/>
    <m/>
    <n v="16"/>
    <n v="9094.7900000000009"/>
    <n v="16"/>
    <x v="7"/>
    <x v="2"/>
  </r>
  <r>
    <d v="2019-09-09T00:00:00"/>
    <s v="FPI"/>
    <s v="'30-95-41"/>
    <n v="20505460"/>
    <s v="BRADLEY LUCKMAN J LUCKMAN 00151489632BBDCXRD 090127     10 09SEP19 11:47"/>
    <m/>
    <n v="8"/>
    <n v="9102.7900000000009"/>
    <n v="8"/>
    <x v="7"/>
    <x v="2"/>
  </r>
  <r>
    <d v="2019-09-09T00:00:00"/>
    <s v="FPO"/>
    <s v="'30-95-41"/>
    <n v="20505460"/>
    <s v="SARAH PRITCHARD 300000000511556750 COACHING 090128     10 07SEP19 17:52"/>
    <n v="120"/>
    <m/>
    <n v="8982.7900000000009"/>
    <n v="-120"/>
    <x v="9"/>
    <x v="2"/>
  </r>
  <r>
    <d v="2019-09-17T00:00:00"/>
    <s v="CHQ"/>
    <s v="'30-95-41"/>
    <n v="20505460"/>
    <n v="476"/>
    <n v="120"/>
    <m/>
    <n v="8862.7900000000009"/>
    <n v="-120"/>
    <x v="9"/>
    <x v="2"/>
  </r>
  <r>
    <d v="2019-09-19T00:00:00"/>
    <s v="FPO"/>
    <s v="'30-95-41"/>
    <n v="20505460"/>
    <s v="LOUIS BROOKS 300000000515275676 BC MEMBERSHIP 209861     10 19SEP19 17:06"/>
    <n v="65"/>
    <m/>
    <n v="8797.7900000000009"/>
    <n v="-65"/>
    <x v="0"/>
    <x v="2"/>
  </r>
  <r>
    <d v="2019-09-30T00:00:00"/>
    <s v="FPO"/>
    <s v="'30-95-41"/>
    <n v="20505460"/>
    <s v="RICHARD BRYANT 300000000518503435 BC &amp; MCS MEMBERSHI 404758     10 28SEP19 13:07"/>
    <n v="58"/>
    <m/>
    <n v="8739.7900000000009"/>
    <n v="-58"/>
    <x v="0"/>
    <x v="2"/>
  </r>
  <r>
    <d v="2019-10-02T00:00:00"/>
    <s v="CHQ"/>
    <s v="'30-95-41"/>
    <n v="20505460"/>
    <n v="479"/>
    <n v="24"/>
    <m/>
    <n v="8715.7900000000009"/>
    <n v="-24"/>
    <x v="17"/>
    <x v="2"/>
  </r>
  <r>
    <d v="2019-10-03T00:00:00"/>
    <s v="FPO"/>
    <s v="'30-95-41"/>
    <n v="20505460"/>
    <s v="BEN DALE 400000000522175768 BIKE REPAIR 110342     10 03OCT19 17:49"/>
    <n v="25"/>
    <m/>
    <n v="8690.7900000000009"/>
    <n v="-25"/>
    <x v="2"/>
    <x v="2"/>
  </r>
  <r>
    <d v="2019-10-03T00:00:00"/>
    <s v="FPO"/>
    <s v="'30-95-41"/>
    <n v="20505460"/>
    <s v="LOUIS BROOKS 600000000517117142 RACING ITALY 209861     10 03OCT19 17:52"/>
    <n v="135"/>
    <m/>
    <n v="8555.7900000000009"/>
    <n v="-135"/>
    <x v="26"/>
    <x v="2"/>
  </r>
  <r>
    <d v="2019-10-08T00:00:00"/>
    <s v="DEP"/>
    <s v="'30-95-41"/>
    <n v="20505460"/>
    <n v="500267"/>
    <m/>
    <n v="16"/>
    <n v="8571.7900000000009"/>
    <n v="16"/>
    <x v="7"/>
    <x v="2"/>
  </r>
  <r>
    <d v="2019-10-16T00:00:00"/>
    <s v="FPO"/>
    <s v="'30-95-41"/>
    <n v="20505460"/>
    <s v="EDWARD MOSELEY 100000000519886663 GAZEBO 090128     10 16OCT19 08:25"/>
    <n v="142.99"/>
    <m/>
    <n v="8428.8000000000011"/>
    <n v="-142.99"/>
    <x v="27"/>
    <x v="2"/>
  </r>
  <r>
    <d v="2019-10-24T00:00:00"/>
    <s v="FPO"/>
    <s v="'30-95-41"/>
    <n v="20505460"/>
    <s v="MALVERN YOUTH &amp; CO 400000000528885753 ROOM BOOKINGS 089299     10 24OCT19 09:38"/>
    <n v="130"/>
    <m/>
    <n v="8298.8000000000011"/>
    <n v="-130"/>
    <x v="16"/>
    <x v="2"/>
  </r>
  <r>
    <d v="2019-11-01T00:00:00"/>
    <s v="BGC"/>
    <s v="'30-95-41"/>
    <n v="20505460"/>
    <s v="BRITISH CYCLING FE ZFCMA04"/>
    <m/>
    <n v="30"/>
    <n v="8328.8000000000011"/>
    <n v="30"/>
    <x v="0"/>
    <x v="2"/>
  </r>
  <r>
    <d v="2019-11-07T00:00:00"/>
    <s v="FPO"/>
    <s v="'30-95-41"/>
    <n v="20505460"/>
    <s v="JUSTIN DAWKINS 200000000528294937 MTB RIDE LEADER 040004     10 07NOV19 14:56"/>
    <n v="286"/>
    <m/>
    <n v="8042.8000000000011"/>
    <n v="-286"/>
    <x v="14"/>
    <x v="2"/>
  </r>
  <r>
    <d v="2019-11-11T00:00:00"/>
    <s v="FPO"/>
    <s v="'30-95-41"/>
    <n v="20505460"/>
    <s v="JAMES RICHARDS 200000000529019810 COACHING 403109     10 09NOV19 13:32"/>
    <n v="40"/>
    <m/>
    <n v="8002.8000000000011"/>
    <n v="-40"/>
    <x v="9"/>
    <x v="2"/>
  </r>
  <r>
    <d v="2019-11-11T00:00:00"/>
    <s v="FPO"/>
    <s v="'30-95-41"/>
    <n v="20505460"/>
    <s v="SARAH PRITCHARD 600000000530371595 COACHING 090128     10 09NOV19 13:22"/>
    <n v="40"/>
    <m/>
    <n v="7962.8000000000011"/>
    <n v="-40"/>
    <x v="9"/>
    <x v="2"/>
  </r>
  <r>
    <d v="2019-11-11T00:00:00"/>
    <s v="FPO"/>
    <s v="'30-95-41"/>
    <n v="20505460"/>
    <s v="GARETH RICHARDS 100000000529013764 COACHING 776851     10 09NOV19 13:29"/>
    <n v="60"/>
    <m/>
    <n v="7902.8000000000011"/>
    <n v="-60"/>
    <x v="9"/>
    <x v="2"/>
  </r>
  <r>
    <d v="2019-11-11T00:00:00"/>
    <s v="FPO"/>
    <s v="'30-95-41"/>
    <n v="20505460"/>
    <s v="HSBC 300000000534270167 COACHING 404321     10 09NOV19 13:24"/>
    <n v="60"/>
    <m/>
    <n v="7842.8000000000011"/>
    <n v="-60"/>
    <x v="9"/>
    <x v="2"/>
  </r>
  <r>
    <d v="2019-11-11T00:00:00"/>
    <s v="FPO"/>
    <s v="'30-95-41"/>
    <n v="20505460"/>
    <s v="LOUIS BROOKS 300000000534268711 COACHING 209861     10 09NOV19 13:19"/>
    <n v="60"/>
    <m/>
    <n v="7782.8000000000011"/>
    <n v="-60"/>
    <x v="9"/>
    <x v="2"/>
  </r>
  <r>
    <d v="2019-11-11T00:00:00"/>
    <s v="FPO"/>
    <s v="'30-95-41"/>
    <n v="20505460"/>
    <s v="JAMES DICKENS 300000000534268187 COACHING 538133     10 09NOV19 13:17"/>
    <n v="60"/>
    <m/>
    <n v="7722.8000000000011"/>
    <n v="-60"/>
    <x v="9"/>
    <x v="2"/>
  </r>
  <r>
    <d v="2019-11-11T00:00:00"/>
    <s v="FPO"/>
    <s v="'30-95-41"/>
    <n v="20505460"/>
    <s v="EDWARD MOSELEY 100000000529009694 COACHING 090128     10 09NOV19 13:15"/>
    <n v="60"/>
    <m/>
    <n v="7662.8000000000011"/>
    <n v="-60"/>
    <x v="9"/>
    <x v="2"/>
  </r>
  <r>
    <d v="2019-11-11T00:00:00"/>
    <s v="FPO"/>
    <s v="'30-95-41"/>
    <n v="20505460"/>
    <s v="BEN DALE 600000000530368778 COACHING 110342     10 09NOV19 13:12"/>
    <n v="60"/>
    <m/>
    <n v="7602.8000000000011"/>
    <n v="-60"/>
    <x v="9"/>
    <x v="2"/>
  </r>
  <r>
    <d v="2019-11-12T00:00:00"/>
    <s v="PAY"/>
    <s v="'30-95-41"/>
    <n v="20505460"/>
    <n v="480"/>
    <n v="70"/>
    <m/>
    <n v="7532.8000000000011"/>
    <n v="-70"/>
    <x v="18"/>
    <x v="2"/>
  </r>
  <r>
    <d v="2019-11-12T00:00:00"/>
    <s v="FPO"/>
    <s v="'30-95-41"/>
    <n v="20505460"/>
    <s v="JAMES DICKENS 100000000529929364 MCS COACHING 090129     10 12NOV19 13:29"/>
    <n v="163"/>
    <m/>
    <n v="7369.8000000000011"/>
    <n v="-163"/>
    <x v="14"/>
    <x v="2"/>
  </r>
  <r>
    <d v="2019-11-13T00:00:00"/>
    <s v="FPO"/>
    <s v="'30-95-41"/>
    <n v="20505460"/>
    <s v="LIAM KILLEEN 500000000531871754 COACHING 090126     10 13NOV19 12:52"/>
    <n v="20"/>
    <m/>
    <n v="7349.8000000000011"/>
    <n v="-20"/>
    <x v="9"/>
    <x v="3"/>
  </r>
  <r>
    <d v="2019-11-14T00:00:00"/>
    <s v="FPO"/>
    <s v="'30-95-41"/>
    <n v="20505460"/>
    <s v="MATT NIXON 300000000535883681 COACHING 402820     10 14NOV19 17:13"/>
    <n v="20"/>
    <m/>
    <n v="7329.8000000000011"/>
    <n v="-20"/>
    <x v="9"/>
    <x v="3"/>
  </r>
  <r>
    <d v="2019-11-18T00:00:00"/>
    <s v="FPO"/>
    <s v="'30-95-41"/>
    <n v="20505460"/>
    <s v="SAMANTHA J HARRISO 600000000532727674 NEW KIT DESIGN 090127     10 16NOV19 14:08"/>
    <n v="109.17"/>
    <m/>
    <n v="7220.630000000001"/>
    <n v="-109.17"/>
    <x v="28"/>
    <x v="3"/>
  </r>
  <r>
    <d v="2019-11-19T00:00:00"/>
    <s v="DEP"/>
    <s v="'30-95-41"/>
    <n v="20505460"/>
    <n v="500268"/>
    <m/>
    <n v="263"/>
    <n v="7483.630000000001"/>
    <n v="263"/>
    <x v="18"/>
    <x v="3"/>
  </r>
  <r>
    <d v="2019-11-20T00:00:00"/>
    <s v="FPO"/>
    <s v="'30-95-41"/>
    <n v="20505460"/>
    <s v="DOUGLAS RIDLEY 400000000538904537 REFUND MEMBERSHIP 404717     10 20NOV19 06:42"/>
    <n v="53"/>
    <m/>
    <n v="7430.630000000001"/>
    <n v="-53"/>
    <x v="0"/>
    <x v="3"/>
  </r>
  <r>
    <d v="2019-11-29T00:00:00"/>
    <s v="BGC"/>
    <s v="'30-95-41"/>
    <n v="20505460"/>
    <s v="BRITISH CYCLING FE ZFCMA04"/>
    <m/>
    <n v="12"/>
    <n v="7442.630000000001"/>
    <n v="12"/>
    <x v="0"/>
    <x v="3"/>
  </r>
  <r>
    <d v="2019-12-02T00:00:00"/>
    <s v="FPO"/>
    <s v="'30-95-41"/>
    <n v="20505460"/>
    <s v="WELLAND HALL 400000000544166726 RELIABILITY RIDES 309541     10 02DEC19 12:50"/>
    <n v="99"/>
    <m/>
    <n v="7343.630000000001"/>
    <n v="-99"/>
    <x v="18"/>
    <x v="3"/>
  </r>
  <r>
    <d v="2019-12-02T00:00:00"/>
    <s v="FPI"/>
    <s v="'30-95-41"/>
    <n v="20505460"/>
    <s v="RANSFORD M ACTIVITY RANSFORD 55014805289226000N 536147     30 02DEC19 03:53"/>
    <m/>
    <n v="10.3"/>
    <n v="7353.9300000000012"/>
    <n v="10.3"/>
    <x v="0"/>
    <x v="3"/>
  </r>
  <r>
    <d v="2019-12-09T00:00:00"/>
    <s v="FPO"/>
    <s v="'30-95-41"/>
    <n v="20505460"/>
    <s v="DAVID MILLARD 300000000545153529 WEB RENEWAL 070436     10 08DEC19 08:50"/>
    <n v="47.59"/>
    <m/>
    <n v="7306.3400000000011"/>
    <n v="-47.59"/>
    <x v="0"/>
    <x v="3"/>
  </r>
  <r>
    <d v="2019-12-13T00:00:00"/>
    <s v="PAY"/>
    <s v="'30-95-41"/>
    <n v="20505460"/>
    <n v="481"/>
    <n v="158"/>
    <m/>
    <n v="7148.3400000000011"/>
    <n v="-158"/>
    <x v="29"/>
    <x v="3"/>
  </r>
  <r>
    <d v="2019-12-16T00:00:00"/>
    <s v="FPO"/>
    <s v="'30-95-41"/>
    <n v="20505460"/>
    <s v="ALISTAIR HOWIE 500000000544419835 AFFILIATION 309050     10 16DEC19 13:02"/>
    <n v="75"/>
    <m/>
    <n v="7073.3400000000011"/>
    <n v="-75"/>
    <x v="22"/>
    <x v="3"/>
  </r>
  <r>
    <d v="2019-12-16T00:00:00"/>
    <s v="FPO"/>
    <s v="'30-95-41"/>
    <n v="20505460"/>
    <s v="DAVID MILLARD 100000000542161712 GODADDY 070436     10 14DEC19 13:49"/>
    <n v="19.32"/>
    <m/>
    <n v="7054.0200000000013"/>
    <n v="-19.32"/>
    <x v="20"/>
    <x v="3"/>
  </r>
  <r>
    <d v="2019-12-20T00:00:00"/>
    <s v="BGC"/>
    <s v="'30-95-41"/>
    <n v="20505460"/>
    <s v="BRITISH CYCLING FE ZFCMA04"/>
    <m/>
    <n v="36"/>
    <n v="7090.0200000000013"/>
    <n v="36"/>
    <x v="0"/>
    <x v="3"/>
  </r>
  <r>
    <d v="2020-01-06T00:00:00"/>
    <s v="CHQ"/>
    <s v="'30-95-41"/>
    <n v="20505460"/>
    <n v="484"/>
    <n v="100"/>
    <m/>
    <n v="6990.0200000000013"/>
    <n v="-100"/>
    <x v="29"/>
    <x v="3"/>
  </r>
  <r>
    <d v="2020-01-08T00:00:00"/>
    <s v="FPO"/>
    <s v="'30-95-41"/>
    <n v="20505460"/>
    <s v="MATT NIXON 300000000556214769 AFFILIATION 402820     10 08JAN20 12:55"/>
    <n v="74"/>
    <m/>
    <n v="6916.0200000000013"/>
    <n v="-74"/>
    <x v="22"/>
    <x v="3"/>
  </r>
  <r>
    <d v="2020-01-31T00:00:00"/>
    <s v="BGC"/>
    <s v="'30-95-41"/>
    <n v="20505460"/>
    <s v="BRITISH CYCLING FE ZFCMA04"/>
    <m/>
    <n v="36"/>
    <n v="6952.0200000000013"/>
    <n v="36"/>
    <x v="0"/>
    <x v="3"/>
  </r>
  <r>
    <d v="2020-02-04T00:00:00"/>
    <s v="FPO"/>
    <s v="'30-95-41"/>
    <n v="20505460"/>
    <s v="CYCLING UK 300000000566258554 90169826 CYCLINGUK 162030     10 04FEB20 06:44"/>
    <n v="80"/>
    <m/>
    <n v="6872.0200000000013"/>
    <n v="-80"/>
    <x v="22"/>
    <x v="3"/>
  </r>
  <r>
    <d v="2020-02-11T00:00:00"/>
    <s v="FPO"/>
    <s v="'30-95-41"/>
    <n v="20505460"/>
    <s v="EDWARD MOSELEY 200000000563580625 BC MEMBERSHIP 090128     10 11FEB20 20:22"/>
    <n v="60"/>
    <m/>
    <n v="6812.0200000000013"/>
    <n v="-60"/>
    <x v="0"/>
    <x v="3"/>
  </r>
  <r>
    <d v="2020-02-13T00:00:00"/>
    <s v="FPO"/>
    <s v="'30-95-41"/>
    <n v="20505460"/>
    <s v="STEPHEN FAHEY 600000000565631065 1ST AID COURSE 090127     10 13FEB20 21:10"/>
    <n v="302.39999999999998"/>
    <m/>
    <n v="6509.6200000000017"/>
    <n v="-302.39999999999998"/>
    <x v="14"/>
    <x v="3"/>
  </r>
  <r>
    <d v="2020-02-13T00:00:00"/>
    <s v="DEP"/>
    <s v="'30-95-41"/>
    <n v="20505460"/>
    <n v="500269"/>
    <m/>
    <n v="25"/>
    <n v="6534.6200000000017"/>
    <n v="25"/>
    <x v="0"/>
    <x v="3"/>
  </r>
  <r>
    <d v="2020-02-17T00:00:00"/>
    <s v="FPI"/>
    <s v="'30-95-41"/>
    <n v="20505460"/>
    <s v="PAYPAL CODE 9125 PAYPAL CODE 9125 PPRD10000000008VGF 235262     10 17FEB20 11:47"/>
    <m/>
    <n v="0.01"/>
    <n v="6534.6300000000019"/>
    <n v="0.01"/>
    <x v="2"/>
    <x v="3"/>
  </r>
  <r>
    <d v="2020-02-25T00:00:00"/>
    <s v="FPO"/>
    <s v="'30-95-41"/>
    <n v="20505460"/>
    <s v="JUSTIN DAWKIN 500000000569828544 WORDPRESS UPGRADE 404759     10 25FEB20 12:14"/>
    <n v="41.86"/>
    <m/>
    <n v="6492.7700000000023"/>
    <n v="-41.86"/>
    <x v="20"/>
    <x v="3"/>
  </r>
  <r>
    <d v="2020-02-27T00:00:00"/>
    <s v="FPO"/>
    <s v="'30-95-41"/>
    <n v="20505460"/>
    <s v="JUSTIN DAWKIN 500000000570481659 COACHING COURSE 404759     10 27FEB20 06:45"/>
    <n v="320"/>
    <m/>
    <n v="6172.7700000000023"/>
    <n v="-320"/>
    <x v="14"/>
    <x v="3"/>
  </r>
  <r>
    <d v="2020-02-28T00:00:00"/>
    <s v="BGC"/>
    <s v="'30-95-41"/>
    <n v="20505460"/>
    <s v="BRITISH CYCLING FE ZFCMA04"/>
    <m/>
    <n v="42"/>
    <n v="6214.7700000000023"/>
    <n v="42"/>
    <x v="0"/>
    <x v="3"/>
  </r>
  <r>
    <d v="2020-03-09T00:00:00"/>
    <s v="FPO"/>
    <s v="'30-95-41"/>
    <n v="20505460"/>
    <s v="D.GURNSEY 100000000573671181 COACHING COURSE 070116     10 08MAR20 20:42"/>
    <n v="320"/>
    <m/>
    <n v="5894.7700000000023"/>
    <n v="-320"/>
    <x v="14"/>
    <x v="3"/>
  </r>
  <r>
    <d v="2020-03-23T00:00:00"/>
    <s v="BGC"/>
    <s v="'30-95-41"/>
    <n v="20505460"/>
    <s v="BRITISH CYCLING FE ZFCMA04"/>
    <m/>
    <n v="36"/>
    <n v="5930.7700000000023"/>
    <n v="36"/>
    <x v="0"/>
    <x v="3"/>
  </r>
  <r>
    <d v="2020-04-09T00:00:00"/>
    <s v="FPO"/>
    <s v="'30-95-41"/>
    <n v="20505460"/>
    <s v="DAVID MILLARD 500000000586995077 GODADDY 070436     10 09APR20 21:00"/>
    <n v="14.39"/>
    <m/>
    <n v="5916.3800000000019"/>
    <n v="-14.39"/>
    <x v="20"/>
    <x v="3"/>
  </r>
  <r>
    <d v="2020-05-20T00:00:00"/>
    <s v="FPO"/>
    <s v="'30-95-41"/>
    <n v="20505460"/>
    <s v="DAVID MILLARD 500000000601383479 ZOHO CORP. B.V 070436     10 20MAY20 13:50"/>
    <n v="34.56"/>
    <m/>
    <n v="5881.8200000000015"/>
    <n v="-34.56"/>
    <x v="20"/>
    <x v="3"/>
  </r>
  <r>
    <d v="2020-07-14T00:00:00"/>
    <s v="BGC"/>
    <s v="'30-95-41"/>
    <n v="20505460"/>
    <s v="BRITISH CYCLING FE ZFCMA04"/>
    <m/>
    <n v="12"/>
    <n v="5893.8200000000015"/>
    <n v="12"/>
    <x v="0"/>
    <x v="3"/>
  </r>
  <r>
    <d v="2020-08-13T00:00:00"/>
    <s v="BGC"/>
    <s v="'30-95-41"/>
    <n v="20505460"/>
    <s v="BRITISH CYCLING FE ZFCMA04"/>
    <m/>
    <n v="81"/>
    <n v="5974.8200000000015"/>
    <n v="81"/>
    <x v="0"/>
    <x v="3"/>
  </r>
  <r>
    <d v="2020-09-01T00:00:00"/>
    <s v="FPO"/>
    <s v="'30-95-41"/>
    <n v="20505460"/>
    <s v="SAMANTHA J HARRISO 400000000649007485 NEW KIT DESIGN 090127     10 01SEP20 18:23"/>
    <n v="109.17"/>
    <m/>
    <n v="5865.6500000000015"/>
    <n v="-109.17"/>
    <x v="28"/>
    <x v="3"/>
  </r>
  <r>
    <d v="2020-09-16T00:00:00"/>
    <s v="BGC"/>
    <s v="'30-95-41"/>
    <n v="20505460"/>
    <s v="BRITISH CYCLING FE ZFCMA04"/>
    <m/>
    <n v="45"/>
    <n v="5910.6500000000015"/>
    <n v="45"/>
    <x v="0"/>
    <x v="3"/>
  </r>
  <r>
    <d v="2020-10-05T00:00:00"/>
    <s v="BGC"/>
    <s v="'30-95-41"/>
    <n v="20505460"/>
    <s v="BRITISH CYCLING FE ZFCMA04"/>
    <m/>
    <n v="18"/>
    <n v="5928.6500000000015"/>
    <n v="18"/>
    <x v="0"/>
    <x v="3"/>
  </r>
  <r>
    <d v="2020-10-12T00:00:00"/>
    <s v="FPO"/>
    <s v="'30-95-41"/>
    <n v="20505460"/>
    <s v="DAVID MILLARD 300000000665168218 DOMAIN NAME 070436     10 12OCT20 18:23"/>
    <n v="71.94"/>
    <m/>
    <n v="5856.7100000000019"/>
    <n v="-71.94"/>
    <x v="20"/>
    <x v="3"/>
  </r>
  <r>
    <d v="2020-10-12T00:00:00"/>
    <s v="FPO"/>
    <s v="'30-95-41"/>
    <n v="20505460"/>
    <s v="RICHARD BRYANT 500000000661046394 B/C MEMBERSHIP 404758     10 10OCT20 19:42"/>
    <n v="46"/>
    <m/>
    <n v="5810.7100000000019"/>
    <n v="-46"/>
    <x v="0"/>
    <x v="3"/>
  </r>
  <r>
    <d v="2020-10-19T00:00:00"/>
    <s v="BGC"/>
    <s v="'30-95-41"/>
    <n v="20505460"/>
    <s v="BRITISH CYCLING FE ZFCMA04"/>
    <m/>
    <n v="63"/>
    <n v="5873.7100000000019"/>
    <n v="63"/>
    <x v="0"/>
    <x v="3"/>
  </r>
  <r>
    <d v="2020-10-19T00:00:00"/>
    <s v="FPO"/>
    <s v="'30-95-41"/>
    <n v="20505460"/>
    <s v="EDWARD MOSELEY 400000000668281533 FACE SHIELDS 090128     10 17OCT20 09:27"/>
    <n v="20.58"/>
    <m/>
    <n v="5853.1300000000019"/>
    <n v="-20.58"/>
    <x v="2"/>
    <x v="3"/>
  </r>
  <r>
    <d v="2020-10-27T00:00:00"/>
    <s v="FPO"/>
    <s v="'30-95-41"/>
    <n v="20505460"/>
    <s v="ROBERT BERRY 500000000667629292 RAMPS/JUMPS 404783     10 27OCT20 12:15"/>
    <n v="350"/>
    <m/>
    <n v="5503.1300000000019"/>
    <n v="-350"/>
    <x v="30"/>
    <x v="3"/>
  </r>
  <r>
    <d v="2020-11-02T00:00:00"/>
    <s v="BGC"/>
    <s v="'30-95-41"/>
    <n v="20505460"/>
    <s v="BRITISH CYCLING FE ZFCMA04"/>
    <m/>
    <n v="76.5"/>
    <n v="5579.6300000000019"/>
    <n v="76.5"/>
    <x v="0"/>
    <x v="3"/>
  </r>
  <r>
    <d v="2020-11-04T00:00:00"/>
    <s v="FPO"/>
    <s v="'30-95-41"/>
    <n v="20505460"/>
    <s v="EDWARD MOSELEY 200000000670029845 PAYPAL 090128     10 04NOV20 20:01"/>
    <n v="20"/>
    <m/>
    <n v="5559.6300000000019"/>
    <n v="-20"/>
    <x v="2"/>
    <x v="3"/>
  </r>
  <r>
    <d v="2020-11-09T00:00:00"/>
    <s v="DD"/>
    <s v="'30-95-41"/>
    <n v="20505460"/>
    <s v="PAYPAL PAYMENT 4FW2222ACLSJG"/>
    <n v="3.88"/>
    <m/>
    <n v="5555.7500000000018"/>
    <n v="-3.88"/>
    <x v="2"/>
    <x v="3"/>
  </r>
  <r>
    <d v="2020-11-09T00:00:00"/>
    <s v="DD"/>
    <s v="'30-95-41"/>
    <n v="20505460"/>
    <s v="PAYPAL PAYMENT 4FW2222ACLSJG"/>
    <n v="3.88"/>
    <m/>
    <n v="5551.8700000000017"/>
    <n v="-3.88"/>
    <x v="2"/>
    <x v="3"/>
  </r>
  <r>
    <d v="2020-11-09T00:00:00"/>
    <s v="DD"/>
    <s v="'30-95-41"/>
    <n v="20505460"/>
    <s v="PAYPAL PAYMENT 4FW2222ACLSJG"/>
    <n v="3.88"/>
    <m/>
    <n v="5547.9900000000016"/>
    <n v="-3.88"/>
    <x v="2"/>
    <x v="3"/>
  </r>
  <r>
    <d v="2020-11-30T00:00:00"/>
    <s v="FPO"/>
    <s v="'30-95-41"/>
    <n v="20505460"/>
    <s v="MATT NIXON 400000000687930587 AFFILIATION 402820     10 30NOV20 21:30"/>
    <n v="74"/>
    <m/>
    <n v="5473.9900000000016"/>
    <n v="-74"/>
    <x v="22"/>
    <x v="3"/>
  </r>
  <r>
    <d v="2020-12-01T00:00:00"/>
    <s v="FPI"/>
    <s v="'30-95-41"/>
    <n v="20505460"/>
    <s v="RANSFORD M ACTIVITY RANSFORD 21024208680394000N 536147     30 01DEC20 04:11"/>
    <m/>
    <n v="10.3"/>
    <n v="5484.2900000000018"/>
    <n v="10.3"/>
    <x v="0"/>
    <x v="3"/>
  </r>
  <r>
    <d v="2020-12-01T00:00:00"/>
    <s v="BGC"/>
    <s v="'30-95-41"/>
    <n v="20505460"/>
    <s v="BRITISH CYCLING FE ZFCMA04"/>
    <m/>
    <n v="36"/>
    <n v="5520.2900000000018"/>
    <n v="36"/>
    <x v="0"/>
    <x v="3"/>
  </r>
  <r>
    <d v="2020-12-14T00:00:00"/>
    <s v="FPO"/>
    <s v="'30-95-41"/>
    <n v="20505460"/>
    <s v="DAVID MILLARD 400000000693572274 GO DADDY 070436     10 12DEC20 13:35"/>
    <n v="19.37"/>
    <m/>
    <n v="5500.9200000000019"/>
    <n v="-19.37"/>
    <x v="20"/>
    <x v="3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36">
  <r>
    <d v="2017-01-06T00:00:00"/>
    <s v="FPI"/>
    <s v="'30-95-41"/>
    <n v="20505460"/>
    <s v="RANA A ANUSH RANA RP4659989282718500 202267     10 06JAN17 14:27"/>
    <m/>
    <n v="15.6"/>
    <n v="4239.8999999999996"/>
    <n v="15.6"/>
    <x v="0"/>
    <x v="0"/>
  </r>
  <r>
    <d v="2017-01-09T00:00:00"/>
    <s v="CHQ"/>
    <s v="'30-95-41"/>
    <n v="20505460"/>
    <n v="285"/>
    <n v="571.9"/>
    <m/>
    <n v="3677.3"/>
    <n v="-571.9"/>
    <x v="1"/>
    <x v="0"/>
  </r>
  <r>
    <d v="2017-01-09T00:00:00"/>
    <s v="TFR"/>
    <s v="'30-95-41"/>
    <n v="20505460"/>
    <s v="M HERRIOTT 07JAN17 MARK HERRIOTT"/>
    <m/>
    <n v="9.3000000000000007"/>
    <n v="4249.2"/>
    <n v="9.3000000000000007"/>
    <x v="0"/>
    <x v="0"/>
  </r>
  <r>
    <d v="2017-01-20T00:00:00"/>
    <s v="BGC"/>
    <s v="'30-95-41"/>
    <n v="20505460"/>
    <s v="BRITISH CYCLING FE ZFCMA04"/>
    <m/>
    <n v="117.3"/>
    <n v="3794.6"/>
    <n v="117.3"/>
    <x v="0"/>
    <x v="0"/>
  </r>
  <r>
    <d v="2017-01-27T00:00:00"/>
    <s v="BGC"/>
    <s v="'30-95-41"/>
    <n v="20505460"/>
    <s v="BRITISH CYCLING FE ZFCMA04"/>
    <m/>
    <n v="13.6"/>
    <n v="3808.2"/>
    <n v="13.6"/>
    <x v="0"/>
    <x v="0"/>
  </r>
  <r>
    <d v="2017-01-31T00:00:00"/>
    <s v="FPI"/>
    <s v="'30-95-41"/>
    <n v="20505460"/>
    <s v="MR MARK A SKELTON COED/BRININSKELTON 11142828741116000N 558136     10 31JAN17 14:28"/>
    <m/>
    <n v="17.600000000000001"/>
    <n v="3825.8"/>
    <n v="17.600000000000001"/>
    <x v="0"/>
    <x v="0"/>
  </r>
  <r>
    <d v="2017-02-01T00:00:00"/>
    <s v="CHQ"/>
    <s v="'30-95-41"/>
    <n v="20505460"/>
    <n v="288"/>
    <n v="12"/>
    <m/>
    <n v="3823.8"/>
    <n v="-12"/>
    <x v="2"/>
    <x v="0"/>
  </r>
  <r>
    <d v="2017-02-01T00:00:00"/>
    <s v="BGC"/>
    <s v="'30-95-41"/>
    <n v="20505460"/>
    <s v="BRITISH CYCLING FE ZZMAL01"/>
    <m/>
    <n v="10"/>
    <n v="3835.8"/>
    <n v="10"/>
    <x v="3"/>
    <x v="0"/>
  </r>
  <r>
    <d v="2017-02-16T00:00:00"/>
    <s v="BGC"/>
    <s v="'30-95-41"/>
    <n v="20505460"/>
    <s v="BRITISH CYCLING FE ZZMAL01"/>
    <m/>
    <n v="85"/>
    <n v="3908.8"/>
    <n v="85"/>
    <x v="3"/>
    <x v="0"/>
  </r>
  <r>
    <d v="2017-02-21T00:00:00"/>
    <s v="DEP"/>
    <s v="'30-95-41"/>
    <n v="20505460"/>
    <n v="500184"/>
    <m/>
    <n v="645.6"/>
    <n v="4554.3999999999996"/>
    <n v="509.23"/>
    <x v="3"/>
    <x v="0"/>
  </r>
  <r>
    <d v="2017-02-21T00:00:00"/>
    <m/>
    <m/>
    <m/>
    <m/>
    <m/>
    <m/>
    <m/>
    <n v="77"/>
    <x v="4"/>
    <x v="0"/>
  </r>
  <r>
    <d v="2017-02-21T00:00:00"/>
    <m/>
    <m/>
    <m/>
    <m/>
    <m/>
    <m/>
    <m/>
    <n v="59.37"/>
    <x v="5"/>
    <x v="0"/>
  </r>
  <r>
    <d v="2017-02-22T00:00:00"/>
    <s v="CHQ"/>
    <s v="'30-95-41"/>
    <n v="20505460"/>
    <n v="286"/>
    <n v="71"/>
    <m/>
    <n v="4582.3999999999996"/>
    <n v="-71"/>
    <x v="6"/>
    <x v="0"/>
  </r>
  <r>
    <d v="2017-02-22T00:00:00"/>
    <s v="CHQ"/>
    <s v="'30-95-41"/>
    <n v="20505460"/>
    <n v="290"/>
    <n v="36"/>
    <m/>
    <n v="4653.3999999999996"/>
    <n v="-36"/>
    <x v="2"/>
    <x v="0"/>
  </r>
  <r>
    <d v="2017-02-22T00:00:00"/>
    <s v="BGC"/>
    <s v="'30-95-41"/>
    <n v="20505460"/>
    <s v="BRITISH CYCLING FE ZZMAL01"/>
    <m/>
    <n v="135"/>
    <n v="4689.3999999999996"/>
    <n v="135"/>
    <x v="3"/>
    <x v="0"/>
  </r>
  <r>
    <d v="2017-02-28T00:00:00"/>
    <s v="CHQ"/>
    <s v="'30-95-41"/>
    <n v="20505460"/>
    <n v="287"/>
    <n v="50"/>
    <m/>
    <n v="4532.3999999999996"/>
    <n v="-50"/>
    <x v="2"/>
    <x v="0"/>
  </r>
  <r>
    <d v="2017-03-02T00:00:00"/>
    <s v="CHQ"/>
    <s v="'30-95-41"/>
    <n v="20505460"/>
    <n v="292"/>
    <n v="108"/>
    <m/>
    <n v="4544.3999999999996"/>
    <n v="-108"/>
    <x v="7"/>
    <x v="0"/>
  </r>
  <r>
    <d v="2017-03-02T00:00:00"/>
    <s v="BGC"/>
    <s v="'30-95-41"/>
    <n v="20505460"/>
    <s v="BRITISH CYCLING FE ZZMAL01"/>
    <m/>
    <n v="60"/>
    <n v="4592.3999999999996"/>
    <n v="60"/>
    <x v="3"/>
    <x v="0"/>
  </r>
  <r>
    <d v="2017-03-02T00:00:00"/>
    <s v="BGC"/>
    <s v="'30-95-41"/>
    <n v="20505460"/>
    <s v="BRITISH CYCLING FE ZZMAL10"/>
    <m/>
    <n v="60"/>
    <n v="4652.3999999999996"/>
    <n v="60"/>
    <x v="3"/>
    <x v="0"/>
  </r>
  <r>
    <d v="2017-03-07T00:00:00"/>
    <s v="DEP"/>
    <s v="'30-95-41"/>
    <n v="20505460"/>
    <n v="500185"/>
    <m/>
    <n v="64.5"/>
    <n v="4608.8999999999996"/>
    <n v="50"/>
    <x v="5"/>
    <x v="0"/>
  </r>
  <r>
    <d v="2017-03-07T00:00:00"/>
    <m/>
    <m/>
    <m/>
    <m/>
    <m/>
    <m/>
    <m/>
    <n v="14.5"/>
    <x v="4"/>
    <x v="0"/>
  </r>
  <r>
    <d v="2017-03-08T00:00:00"/>
    <s v="BGC"/>
    <s v="'30-95-41"/>
    <n v="20505460"/>
    <s v="BRITISH CYCLING FE ZZMAL01"/>
    <m/>
    <n v="115"/>
    <n v="4723.8999999999996"/>
    <n v="115"/>
    <x v="3"/>
    <x v="0"/>
  </r>
  <r>
    <d v="2017-03-08T00:00:00"/>
    <s v="BGC"/>
    <s v="'30-95-41"/>
    <n v="20505460"/>
    <s v="BRITISH CYCLING FE ZZMAL10"/>
    <m/>
    <n v="135"/>
    <n v="4858.8999999999996"/>
    <n v="135"/>
    <x v="3"/>
    <x v="0"/>
  </r>
  <r>
    <d v="2017-03-10T00:00:00"/>
    <s v="CHQ"/>
    <s v="'30-95-41"/>
    <n v="20505460"/>
    <n v="289"/>
    <n v="240"/>
    <m/>
    <n v="4705.3999999999996"/>
    <n v="-240"/>
    <x v="7"/>
    <x v="0"/>
  </r>
  <r>
    <d v="2017-03-10T00:00:00"/>
    <s v="BGC"/>
    <s v="'30-95-41"/>
    <n v="20505460"/>
    <s v="BRITISH CYCLING FE ZFCMA04"/>
    <m/>
    <n v="86.5"/>
    <n v="4945.3999999999996"/>
    <n v="86.5"/>
    <x v="0"/>
    <x v="0"/>
  </r>
  <r>
    <d v="2017-03-14T00:00:00"/>
    <s v="FPI"/>
    <s v="'30-95-41"/>
    <n v="20505460"/>
    <s v="KIRBY M A &amp; M A PIERS KIRBY 36220359299505000N 600127     10 14MAR17 22:03"/>
    <m/>
    <n v="17.5"/>
    <n v="4722.8999999999996"/>
    <n v="17.5"/>
    <x v="8"/>
    <x v="0"/>
  </r>
  <r>
    <d v="2017-03-14T00:00:00"/>
    <s v="FPI"/>
    <s v="'30-95-41"/>
    <n v="20505460"/>
    <s v="ROCCA S/A DARCEY ROCCA 29224850118284000R 832845     10 14MAR17 22:48"/>
    <m/>
    <n v="17.5"/>
    <n v="4757.8999999999996"/>
    <n v="17.5"/>
    <x v="8"/>
    <x v="0"/>
  </r>
  <r>
    <d v="2017-03-14T00:00:00"/>
    <s v="FPI"/>
    <s v="'30-95-41"/>
    <n v="20505460"/>
    <s v="WILKINS&amp;HATCHER J HATCHER WILKINS 13221038065518000N 522139     10 14MAR17 22:10"/>
    <m/>
    <n v="17.5"/>
    <n v="4740.3999999999996"/>
    <n v="17.5"/>
    <x v="8"/>
    <x v="0"/>
  </r>
  <r>
    <d v="2017-03-15T00:00:00"/>
    <s v="FPI"/>
    <s v="'30-95-41"/>
    <n v="20505460"/>
    <s v="AMY THORNBER TOBY THORNBER 00151075632BBDVSDQ 090126     10 15MAR17 19:14"/>
    <m/>
    <n v="17.5"/>
    <n v="5290.4"/>
    <n v="17.5"/>
    <x v="8"/>
    <x v="0"/>
  </r>
  <r>
    <d v="2017-03-15T00:00:00"/>
    <s v="FPI"/>
    <s v="'30-95-41"/>
    <n v="20505460"/>
    <s v="ARCHER VJ&amp;B JOE ARCHER 052859701380513001 404777     10 15MAR17 08:31"/>
    <m/>
    <n v="17.5"/>
    <n v="5220.3999999999996"/>
    <n v="17.5"/>
    <x v="8"/>
    <x v="0"/>
  </r>
  <r>
    <d v="2017-03-15T00:00:00"/>
    <s v="FPI"/>
    <s v="'30-95-41"/>
    <n v="20505460"/>
    <s v="BRADLEY LUCKMAN J LUCKMAN 00151489632BBCFHKB 090127     10 15MAR17 20:58"/>
    <m/>
    <n v="17.5"/>
    <n v="5342.9"/>
    <n v="17.5"/>
    <x v="8"/>
    <x v="0"/>
  </r>
  <r>
    <d v="2017-03-15T00:00:00"/>
    <s v="BGC"/>
    <s v="'30-95-41"/>
    <n v="20505460"/>
    <s v="BRITISH CYCLING FE ZZMAL01"/>
    <m/>
    <n v="275"/>
    <n v="5167.8999999999996"/>
    <n v="275"/>
    <x v="3"/>
    <x v="0"/>
  </r>
  <r>
    <d v="2017-03-15T00:00:00"/>
    <s v="BGC"/>
    <s v="'30-95-41"/>
    <n v="20505460"/>
    <s v="BRITISH CYCLING FE ZZMAL10"/>
    <m/>
    <n v="135"/>
    <n v="4892.8999999999996"/>
    <n v="135"/>
    <x v="3"/>
    <x v="0"/>
  </r>
  <r>
    <d v="2017-03-15T00:00:00"/>
    <s v="FPI"/>
    <s v="'30-95-41"/>
    <n v="20505460"/>
    <s v="CATHERINE SMITH BARNEY SMITH 00153425632BLWDWSS 090128     10 15MAR17 20:35"/>
    <m/>
    <n v="17.5"/>
    <n v="5325.4"/>
    <n v="17.5"/>
    <x v="8"/>
    <x v="0"/>
  </r>
  <r>
    <d v="2017-03-15T00:00:00"/>
    <s v="FPI"/>
    <s v="'30-95-41"/>
    <n v="20505460"/>
    <s v="HARNDEN EM FAMILY HARNDEN 13144502704935000N 538133     10 15MAR17 14:45"/>
    <m/>
    <n v="17.5"/>
    <n v="5237.8999999999996"/>
    <n v="17.5"/>
    <x v="8"/>
    <x v="0"/>
  </r>
  <r>
    <d v="2017-03-15T00:00:00"/>
    <s v="FPI"/>
    <s v="'30-95-41"/>
    <n v="20505460"/>
    <s v="MARSHALL J&amp;L Z&amp;O MARSHALL 293465402180513001 402027     10 15MAR17 08:12"/>
    <m/>
    <n v="35"/>
    <n v="5202.8999999999996"/>
    <n v="35"/>
    <x v="8"/>
    <x v="0"/>
  </r>
  <r>
    <d v="2017-03-15T00:00:00"/>
    <s v="FPI"/>
    <s v="'30-95-41"/>
    <n v="20505460"/>
    <s v="MARTHA WORTHINGTON JONAH WORTHINGTON 00151489632BBCFHJP 090126     10 15MAR17 19:48"/>
    <m/>
    <n v="17.5"/>
    <n v="5307.9"/>
    <n v="17.5"/>
    <x v="8"/>
    <x v="0"/>
  </r>
  <r>
    <d v="2017-03-15T00:00:00"/>
    <s v="FPI"/>
    <s v="'30-95-41"/>
    <n v="20505460"/>
    <s v="NELSON T N WILLS+PTOLEMY NELS RP4659983902674400 204606     10 15MAR17 18:02"/>
    <m/>
    <n v="35"/>
    <n v="5272.9"/>
    <n v="35"/>
    <x v="8"/>
    <x v="0"/>
  </r>
  <r>
    <d v="2017-03-16T00:00:00"/>
    <s v="PAY"/>
    <s v="'30-95-41"/>
    <n v="20505460"/>
    <n v="294"/>
    <n v="300"/>
    <m/>
    <n v="5042.8999999999996"/>
    <n v="-300"/>
    <x v="9"/>
    <x v="0"/>
  </r>
  <r>
    <d v="2017-03-16T00:00:00"/>
    <s v="FPI"/>
    <s v="'30-95-41"/>
    <n v="20505460"/>
    <s v="DUTTON DAVID LUCAS DUTTON FP17075O02889201 070116     10 16MAR17 17:56"/>
    <m/>
    <n v="17.5"/>
    <n v="5060.3999999999996"/>
    <n v="17.5"/>
    <x v="8"/>
    <x v="0"/>
  </r>
  <r>
    <d v="2017-03-17T00:00:00"/>
    <s v="TFR"/>
    <s v="'30-95-41"/>
    <n v="20505460"/>
    <s v="C THOMAS THOMAS HAF"/>
    <m/>
    <n v="52.5"/>
    <n v="5112.8999999999996"/>
    <n v="52.5"/>
    <x v="8"/>
    <x v="0"/>
  </r>
  <r>
    <d v="2017-03-20T00:00:00"/>
    <s v="FPI"/>
    <s v="'30-95-41"/>
    <n v="20505460"/>
    <s v="GURNSEY DAVID EDAN GURNSEY FP17077O04039114 070116     10 18MAR17 17:04"/>
    <m/>
    <n v="17.5"/>
    <n v="5200.3999999999996"/>
    <n v="17.5"/>
    <x v="8"/>
    <x v="0"/>
  </r>
  <r>
    <d v="2017-03-20T00:00:00"/>
    <s v="FPI"/>
    <s v="'30-95-41"/>
    <n v="20505460"/>
    <s v="HARDING K SIM HARDING 36080619640144000N 558136     10 20MAR17 08:06"/>
    <m/>
    <n v="17.5"/>
    <n v="5235.3999999999996"/>
    <n v="17.5"/>
    <x v="8"/>
    <x v="0"/>
  </r>
  <r>
    <d v="2017-03-20T00:00:00"/>
    <s v="TFR"/>
    <s v="'30-95-41"/>
    <n v="20505460"/>
    <s v="P ROBERTS  18MAR17 2017 COACHING"/>
    <m/>
    <n v="17.5"/>
    <n v="5182.8999999999996"/>
    <n v="17.5"/>
    <x v="8"/>
    <x v="0"/>
  </r>
  <r>
    <d v="2017-03-20T00:00:00"/>
    <s v="FPI"/>
    <s v="'30-95-41"/>
    <n v="20505460"/>
    <s v="WILKINS&amp;HATCHER R HATCHER WILKINS 44030317059849000N 522139     10 19MAR17 03:03"/>
    <m/>
    <n v="17.5"/>
    <n v="5217.8999999999996"/>
    <n v="17.5"/>
    <x v="8"/>
    <x v="0"/>
  </r>
  <r>
    <d v="2017-03-20T00:00:00"/>
    <s v="FPI"/>
    <s v="'30-95-41"/>
    <n v="20505460"/>
    <s v="WILLIAMS K&amp;A GRACE DAISY BEN 322002034090813001 401100     10 18MAR17 09:04"/>
    <m/>
    <n v="52.5"/>
    <n v="5165.3999999999996"/>
    <n v="52.5"/>
    <x v="8"/>
    <x v="0"/>
  </r>
  <r>
    <d v="2017-03-21T00:00:00"/>
    <s v="DEP"/>
    <s v="'30-95-41"/>
    <n v="20505460"/>
    <n v="500187"/>
    <m/>
    <n v="2211.8000000000002"/>
    <n v="7482.2"/>
    <n v="1911.8"/>
    <x v="3"/>
    <x v="0"/>
  </r>
  <r>
    <d v="2017-03-21T00:00:00"/>
    <m/>
    <m/>
    <m/>
    <m/>
    <m/>
    <m/>
    <m/>
    <n v="300"/>
    <x v="9"/>
    <x v="0"/>
  </r>
  <r>
    <d v="2017-03-21T00:00:00"/>
    <s v="TFR"/>
    <s v="'30-95-41"/>
    <n v="20505460"/>
    <s v="H SENTER LOGAN SENTER FEES"/>
    <m/>
    <n v="17.5"/>
    <n v="5252.9"/>
    <n v="17.5"/>
    <x v="8"/>
    <x v="0"/>
  </r>
  <r>
    <d v="2017-03-21T00:00:00"/>
    <s v="FPI"/>
    <s v="'30-95-41"/>
    <n v="20505460"/>
    <s v="MS L M F KING MORGAN KING 000000000095075749 089300     10 21MAR17 08:35"/>
    <m/>
    <n v="17.5"/>
    <n v="5270.4"/>
    <n v="17.5"/>
    <x v="8"/>
    <x v="0"/>
  </r>
  <r>
    <d v="2017-03-22T00:00:00"/>
    <s v="BGC"/>
    <s v="'30-95-41"/>
    <n v="20505460"/>
    <s v="BRITISH CYCLING FE ZZMAL01"/>
    <m/>
    <n v="115"/>
    <n v="7597.2"/>
    <n v="115"/>
    <x v="3"/>
    <x v="0"/>
  </r>
  <r>
    <d v="2017-03-23T00:00:00"/>
    <s v="DEP"/>
    <s v="'30-95-41"/>
    <n v="20505460"/>
    <n v="500188"/>
    <m/>
    <n v="547.5"/>
    <n v="8144.7"/>
    <n v="407.5"/>
    <x v="8"/>
    <x v="0"/>
  </r>
  <r>
    <d v="2017-03-23T00:00:00"/>
    <m/>
    <m/>
    <m/>
    <m/>
    <m/>
    <m/>
    <m/>
    <n v="140"/>
    <x v="4"/>
    <x v="0"/>
  </r>
  <r>
    <d v="2017-03-23T00:00:00"/>
    <s v="FPI"/>
    <s v="'30-95-41"/>
    <n v="20505460"/>
    <s v="ALICE BRUCE MALVERN CYCLE 00153425632BLXZQGJ 090129     10 23MAR17 22:55"/>
    <m/>
    <n v="17.5"/>
    <n v="8162.2"/>
    <n v="17.5"/>
    <x v="8"/>
    <x v="0"/>
  </r>
  <r>
    <d v="2017-03-24T00:00:00"/>
    <s v="BGC"/>
    <s v="'30-95-41"/>
    <n v="20505460"/>
    <s v="BRITISH CYCLING FE ZFCMA04"/>
    <m/>
    <n v="108"/>
    <n v="8270.2000000000007"/>
    <n v="108"/>
    <x v="0"/>
    <x v="0"/>
  </r>
  <r>
    <d v="2017-03-27T00:00:00"/>
    <s v="DEP"/>
    <s v="'30-95-41"/>
    <n v="20505460"/>
    <n v="500189"/>
    <m/>
    <n v="120"/>
    <n v="8470.2000000000007"/>
    <n v="105"/>
    <x v="8"/>
    <x v="0"/>
  </r>
  <r>
    <d v="2017-03-27T00:00:00"/>
    <m/>
    <m/>
    <m/>
    <m/>
    <m/>
    <m/>
    <m/>
    <n v="15"/>
    <x v="5"/>
    <x v="0"/>
  </r>
  <r>
    <d v="2017-03-27T00:00:00"/>
    <s v="FPI"/>
    <s v="'30-95-41"/>
    <n v="20505460"/>
    <s v="BUTLER SK SARAH BUTLER 417023420591623001 402029     10 26MAR17 19:50"/>
    <m/>
    <n v="35"/>
    <n v="8305.2000000000007"/>
    <n v="35"/>
    <x v="8"/>
    <x v="0"/>
  </r>
  <r>
    <d v="2017-03-27T00:00:00"/>
    <s v="FPI"/>
    <s v="'30-95-41"/>
    <n v="20505460"/>
    <s v="NIXON MJ&amp;LJ BETHIA+ELIJAHNIXON 088989440212623001 402820     10 26MAR17 21:20"/>
    <m/>
    <n v="35"/>
    <n v="8340.2000000000007"/>
    <n v="35"/>
    <x v="8"/>
    <x v="0"/>
  </r>
  <r>
    <d v="2017-03-27T00:00:00"/>
    <s v="TFR"/>
    <s v="'30-95-41"/>
    <n v="20505460"/>
    <s v="S GOODE RIDE4CHARLIE DONAT"/>
    <m/>
    <n v="10"/>
    <n v="8350.2000000000007"/>
    <n v="10"/>
    <x v="5"/>
    <x v="0"/>
  </r>
  <r>
    <d v="2017-03-28T00:00:00"/>
    <s v="CHQ"/>
    <s v="'30-95-41"/>
    <n v="20505460"/>
    <n v="293"/>
    <n v="336"/>
    <m/>
    <n v="8134.2"/>
    <n v="-336"/>
    <x v="7"/>
    <x v="0"/>
  </r>
  <r>
    <d v="2017-03-30T00:00:00"/>
    <s v="CHQ"/>
    <s v="'30-95-41"/>
    <n v="20505460"/>
    <n v="295"/>
    <n v="20"/>
    <m/>
    <n v="8121.7"/>
    <n v="-20"/>
    <x v="7"/>
    <x v="0"/>
  </r>
  <r>
    <d v="2017-03-30T00:00:00"/>
    <s v="BGC"/>
    <s v="'30-95-41"/>
    <n v="20505460"/>
    <s v="BRITISH CYCLING FE ZZMAL10"/>
    <m/>
    <n v="7.5"/>
    <n v="8141.7"/>
    <n v="7.5"/>
    <x v="3"/>
    <x v="0"/>
  </r>
  <r>
    <d v="2017-04-03T00:00:00"/>
    <s v="CHQ"/>
    <s v="'30-95-41"/>
    <n v="20505460"/>
    <n v="296"/>
    <n v="51.66"/>
    <m/>
    <n v="8126.64"/>
    <n v="-51.66"/>
    <x v="7"/>
    <x v="0"/>
  </r>
  <r>
    <d v="2017-04-03T00:00:00"/>
    <s v="CHQ"/>
    <s v="'30-95-41"/>
    <n v="20505460"/>
    <n v="299"/>
    <n v="12.2"/>
    <m/>
    <n v="8178.3"/>
    <n v="-12.2"/>
    <x v="2"/>
    <x v="0"/>
  </r>
  <r>
    <d v="2017-04-03T00:00:00"/>
    <s v="BGC"/>
    <s v="'30-95-41"/>
    <n v="20505460"/>
    <s v="BRITISH CYCLING FE ZFCMA04"/>
    <m/>
    <n v="68.8"/>
    <n v="8190.5"/>
    <n v="68.8"/>
    <x v="0"/>
    <x v="0"/>
  </r>
  <r>
    <d v="2017-04-04T00:00:00"/>
    <s v="CHQ"/>
    <s v="'30-95-41"/>
    <n v="20505460"/>
    <n v="298"/>
    <n v="140"/>
    <m/>
    <n v="7986.64"/>
    <n v="-140"/>
    <x v="7"/>
    <x v="0"/>
  </r>
  <r>
    <d v="2017-04-05T00:00:00"/>
    <s v="CHQ"/>
    <s v="'30-95-41"/>
    <n v="20505460"/>
    <n v="291"/>
    <n v="23"/>
    <m/>
    <n v="7940.64"/>
    <n v="-23"/>
    <x v="7"/>
    <x v="0"/>
  </r>
  <r>
    <d v="2017-04-05T00:00:00"/>
    <s v="CHQ"/>
    <s v="'30-95-41"/>
    <n v="20505460"/>
    <n v="297"/>
    <n v="23"/>
    <m/>
    <n v="7963.64"/>
    <n v="-23"/>
    <x v="7"/>
    <x v="0"/>
  </r>
  <r>
    <d v="2017-04-05T00:00:00"/>
    <s v="FPI"/>
    <s v="'30-95-41"/>
    <n v="20505460"/>
    <s v="SULLIVAN J HARRY SULLIVAN 553282610591504001 404039     10 05APR17 19:50"/>
    <m/>
    <n v="17.5"/>
    <n v="7958.14"/>
    <n v="17.5"/>
    <x v="8"/>
    <x v="0"/>
  </r>
  <r>
    <d v="2017-04-07T00:00:00"/>
    <s v="DEP"/>
    <s v="'30-95-41"/>
    <n v="20505460"/>
    <n v="500190"/>
    <m/>
    <n v="10"/>
    <n v="7968.14"/>
    <n v="10"/>
    <x v="0"/>
    <x v="0"/>
  </r>
  <r>
    <d v="2017-04-12T00:00:00"/>
    <s v="CHQ"/>
    <s v="'30-95-41"/>
    <n v="20505460"/>
    <n v="363"/>
    <n v="10.69"/>
    <m/>
    <n v="7957.45"/>
    <n v="-10.69"/>
    <x v="2"/>
    <x v="0"/>
  </r>
  <r>
    <d v="2017-04-12T00:00:00"/>
    <s v="CHQ"/>
    <s v="'30-95-41"/>
    <n v="20505460"/>
    <n v="364"/>
    <n v="17.5"/>
    <m/>
    <n v="7939.95"/>
    <n v="-17.5"/>
    <x v="8"/>
    <x v="0"/>
  </r>
  <r>
    <d v="2017-04-21T00:00:00"/>
    <s v="CHQ"/>
    <s v="'30-95-41"/>
    <n v="20505460"/>
    <n v="361"/>
    <n v="28"/>
    <m/>
    <n v="7911.95"/>
    <n v="-28"/>
    <x v="7"/>
    <x v="0"/>
  </r>
  <r>
    <d v="2017-04-27T00:00:00"/>
    <s v="DEP"/>
    <s v="'30-95-41"/>
    <n v="20505460"/>
    <n v="500191"/>
    <m/>
    <n v="32"/>
    <n v="7943.95"/>
    <n v="20"/>
    <x v="4"/>
    <x v="0"/>
  </r>
  <r>
    <d v="2017-04-27T00:00:00"/>
    <m/>
    <m/>
    <m/>
    <m/>
    <m/>
    <m/>
    <m/>
    <n v="12"/>
    <x v="0"/>
    <x v="0"/>
  </r>
  <r>
    <d v="2017-04-28T00:00:00"/>
    <s v="BGC"/>
    <s v="'30-95-41"/>
    <n v="20505460"/>
    <s v="BRITISH CYCLING FE ZFCMA04"/>
    <m/>
    <n v="18"/>
    <n v="7961.95"/>
    <n v="18"/>
    <x v="0"/>
    <x v="0"/>
  </r>
  <r>
    <d v="2017-05-02T00:00:00"/>
    <s v="FPI"/>
    <s v="'30-95-41"/>
    <n v="20505460"/>
    <s v="KIRBY M A &amp; M A PIERS KIRBY 62203609231617000N 600127     10 02MAY17 20:36"/>
    <m/>
    <n v="6"/>
    <n v="7967.95"/>
    <n v="6"/>
    <x v="8"/>
    <x v="0"/>
  </r>
  <r>
    <d v="2017-05-04T00:00:00"/>
    <s v="DEP"/>
    <s v="'30-95-41"/>
    <n v="20505460"/>
    <n v="500192"/>
    <m/>
    <n v="70.5"/>
    <n v="8038.45"/>
    <n v="10.5"/>
    <x v="8"/>
    <x v="0"/>
  </r>
  <r>
    <d v="2017-05-04T00:00:00"/>
    <m/>
    <m/>
    <m/>
    <m/>
    <m/>
    <m/>
    <m/>
    <n v="60"/>
    <x v="4"/>
    <x v="0"/>
  </r>
  <r>
    <d v="2017-05-05T00:00:00"/>
    <s v="BGC"/>
    <s v="'30-95-41"/>
    <n v="20505460"/>
    <s v="BRITISH CYCLING FE ZFCMA04"/>
    <m/>
    <n v="84"/>
    <n v="8122.45"/>
    <n v="84"/>
    <x v="0"/>
    <x v="0"/>
  </r>
  <r>
    <d v="2017-05-10T00:00:00"/>
    <s v="TFR"/>
    <s v="'30-95-41"/>
    <n v="20505460"/>
    <s v="B BEDDOWS AIDEN BEDDOWS"/>
    <m/>
    <n v="21"/>
    <n v="8227.4500000000007"/>
    <n v="21"/>
    <x v="8"/>
    <x v="0"/>
  </r>
  <r>
    <d v="2017-05-10T00:00:00"/>
    <s v="TFR"/>
    <s v="'30-95-41"/>
    <n v="20505460"/>
    <s v="H SENTER LOGAN SENTER FEES"/>
    <m/>
    <n v="21"/>
    <n v="8248.4500000000007"/>
    <n v="21"/>
    <x v="8"/>
    <x v="0"/>
  </r>
  <r>
    <d v="2017-05-10T00:00:00"/>
    <s v="FPI"/>
    <s v="'30-95-41"/>
    <n v="20505460"/>
    <s v="HAIGHTON RACHEL ANYA HAIGHTON FP17130O17718057 070116     10 10MAY17 22:45"/>
    <m/>
    <n v="21"/>
    <n v="8332.4500000000007"/>
    <n v="21"/>
    <x v="8"/>
    <x v="0"/>
  </r>
  <r>
    <d v="2017-05-10T00:00:00"/>
    <s v="FPI"/>
    <s v="'30-95-41"/>
    <n v="20505460"/>
    <s v="HAIGHTON RACHEL CHARLIE HAIGHTON FP17130O17717198 070116     10 10MAY17 22:42"/>
    <m/>
    <n v="21"/>
    <n v="8311.4500000000007"/>
    <n v="21"/>
    <x v="8"/>
    <x v="0"/>
  </r>
  <r>
    <d v="2017-05-10T00:00:00"/>
    <s v="FPI"/>
    <s v="'30-95-41"/>
    <n v="20505460"/>
    <s v="HAIGHTON RACHEL ZOE HAIGHTON FP17130O17719253 070116     10 10MAY17 22:49"/>
    <m/>
    <n v="21"/>
    <n v="8353.4500000000007"/>
    <n v="21"/>
    <x v="8"/>
    <x v="0"/>
  </r>
  <r>
    <d v="2017-05-10T00:00:00"/>
    <s v="FPI"/>
    <s v="'30-95-41"/>
    <n v="20505460"/>
    <s v="JACKSON S+R AARON JACKSON RP4659987882032200 203964     10 10MAY17 18:08"/>
    <m/>
    <n v="21"/>
    <n v="8185.45"/>
    <n v="21"/>
    <x v="8"/>
    <x v="0"/>
  </r>
  <r>
    <d v="2017-05-10T00:00:00"/>
    <s v="FPI"/>
    <s v="'30-95-41"/>
    <n v="20505460"/>
    <s v="KIRBY M A &amp; M A PIERS KIRBY 16175948641620000N 600127     10 10MAY17 17:59"/>
    <m/>
    <n v="21"/>
    <n v="8143.45"/>
    <n v="21"/>
    <x v="8"/>
    <x v="0"/>
  </r>
  <r>
    <d v="2017-05-10T00:00:00"/>
    <s v="FPI"/>
    <s v="'30-95-41"/>
    <n v="20505460"/>
    <s v="MARTHA WORTHINGTON JONAH WORTHINGTON 00151489632BBCGJMR 090126     10 10MAY17 19:26"/>
    <m/>
    <n v="21"/>
    <n v="8206.4500000000007"/>
    <n v="21"/>
    <x v="8"/>
    <x v="0"/>
  </r>
  <r>
    <d v="2017-05-10T00:00:00"/>
    <s v="TFR"/>
    <s v="'30-95-41"/>
    <n v="20505460"/>
    <s v="P ROBERTS ROSIE ROBERTS"/>
    <m/>
    <n v="21"/>
    <n v="8164.45"/>
    <n v="21"/>
    <x v="8"/>
    <x v="0"/>
  </r>
  <r>
    <d v="2017-05-10T00:00:00"/>
    <s v="FPI"/>
    <s v="'30-95-41"/>
    <n v="20505460"/>
    <s v="WILKINS&amp;HATCHER ROMILLY JEMIMA HW 18220028803105000N 522139     10 10MAY17 22:00"/>
    <m/>
    <n v="42"/>
    <n v="8290.4500000000007"/>
    <n v="42"/>
    <x v="8"/>
    <x v="0"/>
  </r>
  <r>
    <d v="2017-05-11T00:00:00"/>
    <s v="FPI"/>
    <s v="'30-95-41"/>
    <n v="20505460"/>
    <s v="JOSEPHINE LEWIS BARNEY PALMER 00151612632BBCQBFL 090126     10 11MAY17 11:07"/>
    <m/>
    <n v="21"/>
    <n v="8416.4500000000007"/>
    <n v="21"/>
    <x v="8"/>
    <x v="0"/>
  </r>
  <r>
    <d v="2017-05-11T00:00:00"/>
    <s v="FPI"/>
    <s v="'30-95-41"/>
    <n v="20505460"/>
    <s v="MILLER M &amp; L CIARA MILLER 829578454201115001 403109     10 11MAY17 10:24"/>
    <m/>
    <n v="21"/>
    <n v="8395.4500000000007"/>
    <n v="21"/>
    <x v="8"/>
    <x v="0"/>
  </r>
  <r>
    <d v="2017-05-11T00:00:00"/>
    <s v="FPI"/>
    <s v="'30-95-41"/>
    <n v="20505460"/>
    <s v="MS L M F KING KING DAVIES 000000000098167578 089300     10 11MAY17 16:30"/>
    <m/>
    <n v="21"/>
    <n v="8437.4500000000007"/>
    <n v="21"/>
    <x v="8"/>
    <x v="0"/>
  </r>
  <r>
    <d v="2017-05-11T00:00:00"/>
    <s v="FPI"/>
    <s v="'30-95-41"/>
    <n v="20505460"/>
    <s v="ROCCA S/A DARCEY ROCCA 18080324795771000R 832845     10 11MAY17 08:03"/>
    <m/>
    <n v="21"/>
    <n v="8374.4500000000007"/>
    <n v="21"/>
    <x v="8"/>
    <x v="0"/>
  </r>
  <r>
    <d v="2017-05-11T00:00:00"/>
    <s v="FPI"/>
    <s v="'30-95-41"/>
    <n v="20505460"/>
    <s v="WILLIAMS K&amp;A GRACE DAISY BEN 370830025312115001 401100     10 11MAY17 21:35"/>
    <m/>
    <n v="63"/>
    <n v="8500.4500000000007"/>
    <n v="63"/>
    <x v="8"/>
    <x v="0"/>
  </r>
  <r>
    <d v="2017-05-12T00:00:00"/>
    <s v="TFR"/>
    <s v="'30-95-41"/>
    <n v="20505460"/>
    <s v="C MACKENZIE LEO MACKENZIE"/>
    <m/>
    <n v="21"/>
    <n v="8521.4500000000007"/>
    <n v="21"/>
    <x v="8"/>
    <x v="0"/>
  </r>
  <r>
    <d v="2017-05-12T00:00:00"/>
    <s v="FPI"/>
    <s v="'30-95-41"/>
    <n v="20505460"/>
    <s v="GURNSEY DAVID EDAN GURNSEY FP17132O18988707 070116     10 12MAY17 21:22"/>
    <m/>
    <n v="21"/>
    <n v="8542.4500000000007"/>
    <n v="21"/>
    <x v="8"/>
    <x v="0"/>
  </r>
  <r>
    <d v="2017-05-15T00:00:00"/>
    <s v="FPI"/>
    <s v="'30-95-41"/>
    <n v="20505460"/>
    <s v="ANDREW THORNBER TOBY THORNBER 00151075632BBDYRZF 090126     10 14MAY17 10:11"/>
    <m/>
    <n v="21"/>
    <n v="8605.4500000000007"/>
    <n v="21"/>
    <x v="8"/>
    <x v="0"/>
  </r>
  <r>
    <d v="2017-05-15T00:00:00"/>
    <s v="FPI"/>
    <s v="'30-95-41"/>
    <n v="20505460"/>
    <s v="BERRY&amp;DUKES E &amp; G BERRY 293769643041315001 404771     10 13MAY17 14:03"/>
    <m/>
    <n v="42"/>
    <n v="8584.4500000000007"/>
    <n v="42"/>
    <x v="8"/>
    <x v="0"/>
  </r>
  <r>
    <d v="2017-05-15T00:00:00"/>
    <s v="FPI"/>
    <s v="'30-95-41"/>
    <n v="20505460"/>
    <s v="NIXON MJ&amp;LJ BETHIA+ELIJAHNIXON 339833523570515001 402820     10 15MAY17 07:53"/>
    <m/>
    <n v="42"/>
    <n v="8647.4500000000007"/>
    <n v="42"/>
    <x v="8"/>
    <x v="0"/>
  </r>
  <r>
    <d v="2017-05-16T00:00:00"/>
    <s v="FPI"/>
    <s v="'30-95-41"/>
    <n v="20505460"/>
    <s v="HARNDEN EM ROBERT HARNDEN 47100953192731000N 538133     10 16MAY17 10:09"/>
    <m/>
    <n v="21"/>
    <n v="8668.4500000000007"/>
    <n v="21"/>
    <x v="8"/>
    <x v="0"/>
  </r>
  <r>
    <d v="2017-05-17T00:00:00"/>
    <s v="FPI"/>
    <s v="'30-95-41"/>
    <n v="20505460"/>
    <s v="ALICE BRUCE MALVERN CYCLE 00153425632BMQPWXG 090129     10 17MAY17 10:47"/>
    <m/>
    <n v="21"/>
    <n v="8710.4500000000007"/>
    <n v="21"/>
    <x v="8"/>
    <x v="0"/>
  </r>
  <r>
    <d v="2017-05-17T00:00:00"/>
    <s v="FPI"/>
    <s v="'30-95-41"/>
    <n v="20505460"/>
    <s v="ARCHER VJ&amp;B JOE ARCHER 204516105591715001 404777     10 17MAY17 19:55"/>
    <m/>
    <n v="21"/>
    <n v="8731.4500000000007"/>
    <n v="21"/>
    <x v="8"/>
    <x v="0"/>
  </r>
  <r>
    <d v="2017-05-17T00:00:00"/>
    <s v="FPI"/>
    <s v="'30-95-41"/>
    <n v="20505460"/>
    <s v="CATHERINE SMITH BARNEY SMITH 00153425632BMQSGPV 090128     10 17MAY17 21:21"/>
    <m/>
    <n v="21"/>
    <n v="8752.4500000000007"/>
    <n v="21"/>
    <x v="8"/>
    <x v="0"/>
  </r>
  <r>
    <d v="2017-05-17T00:00:00"/>
    <s v="FPI"/>
    <s v="'30-95-41"/>
    <n v="20505460"/>
    <s v="KENT MARTIN LUCAS KENT FP17137O01167217 070246     10 17MAY17 09:38"/>
    <m/>
    <n v="21"/>
    <n v="8689.4500000000007"/>
    <n v="21"/>
    <x v="8"/>
    <x v="0"/>
  </r>
  <r>
    <d v="2017-05-18T00:00:00"/>
    <s v="FPI"/>
    <s v="'30-95-41"/>
    <n v="20505460"/>
    <s v="BRADLEY LUCKMAN J LUCKMAN 00151489632BBCGMCW 090127     10 18MAY17 15:24"/>
    <m/>
    <n v="21"/>
    <n v="8815.4500000000007"/>
    <n v="21"/>
    <x v="8"/>
    <x v="0"/>
  </r>
  <r>
    <d v="2017-05-18T00:00:00"/>
    <s v="FPI"/>
    <s v="'30-95-41"/>
    <n v="20505460"/>
    <s v="MARSHALL J&amp;L Z&amp;O MARSHALL 403965530101815001 402027     10 18MAY17 10:10"/>
    <m/>
    <n v="42"/>
    <n v="8794.4500000000007"/>
    <n v="42"/>
    <x v="8"/>
    <x v="0"/>
  </r>
  <r>
    <d v="2017-05-22T00:00:00"/>
    <s v="FPI"/>
    <s v="'30-95-41"/>
    <n v="20505460"/>
    <s v="BUTLER SK ELLIOT ROBERTS 115054003502125001 402029     10 21MAY17 20:53"/>
    <m/>
    <n v="42"/>
    <n v="8920.4500000000007"/>
    <n v="42"/>
    <x v="8"/>
    <x v="0"/>
  </r>
  <r>
    <d v="2017-05-22T00:00:00"/>
    <s v="TFR"/>
    <s v="'30-95-41"/>
    <n v="20505460"/>
    <s v="C THOMAS   21MAY17 THOMAS HAF"/>
    <m/>
    <n v="63"/>
    <n v="8983.4500000000007"/>
    <n v="63"/>
    <x v="8"/>
    <x v="0"/>
  </r>
  <r>
    <d v="2017-05-22T00:00:00"/>
    <s v="FPI"/>
    <s v="'30-95-41"/>
    <n v="20505460"/>
    <s v="DUTTON DAVID LUCAS DUTTON HOODI FP17140O03164461 070116     10 20MAY17 16:59"/>
    <m/>
    <n v="21"/>
    <n v="8878.4500000000007"/>
    <n v="21"/>
    <x v="8"/>
    <x v="0"/>
  </r>
  <r>
    <d v="2017-05-22T00:00:00"/>
    <s v="FPI"/>
    <s v="'30-95-41"/>
    <n v="20505460"/>
    <s v="HARDING K SIMEON H 30090616687549000N 558136     10 20MAY17 09:06"/>
    <m/>
    <n v="21"/>
    <n v="8836.4500000000007"/>
    <n v="21"/>
    <x v="8"/>
    <x v="0"/>
  </r>
  <r>
    <d v="2017-05-22T00:00:00"/>
    <s v="FPI"/>
    <s v="'30-95-41"/>
    <n v="20505460"/>
    <s v="WHITEHEAD D&amp;D EMMA WHITEHEAD 761596211051025001 404404     10 20MAY17 15:01"/>
    <m/>
    <n v="21"/>
    <n v="8857.4500000000007"/>
    <n v="21"/>
    <x v="8"/>
    <x v="0"/>
  </r>
  <r>
    <d v="2017-05-24T00:00:00"/>
    <s v="CHQ"/>
    <s v="'30-95-41"/>
    <n v="20505460"/>
    <n v="366"/>
    <n v="14"/>
    <m/>
    <n v="8969.4500000000007"/>
    <n v="-14"/>
    <x v="8"/>
    <x v="0"/>
  </r>
  <r>
    <d v="2017-05-24T00:00:00"/>
    <s v="CHQ"/>
    <s v="'30-95-41"/>
    <n v="20505460"/>
    <n v="367"/>
    <n v="53.3"/>
    <m/>
    <n v="8916.15"/>
    <n v="-53.3"/>
    <x v="7"/>
    <x v="0"/>
  </r>
  <r>
    <d v="2017-05-24T00:00:00"/>
    <s v="FPI"/>
    <s v="'30-95-41"/>
    <n v="20505460"/>
    <s v="DAY-THOMPSON T M ELIN DAY-THOMPSON 23084150862666000N 560061     10 24MAY17 08:41"/>
    <m/>
    <n v="21"/>
    <n v="8937.15"/>
    <n v="21"/>
    <x v="8"/>
    <x v="0"/>
  </r>
  <r>
    <d v="2017-05-24T00:00:00"/>
    <s v="FPI"/>
    <s v="'30-95-41"/>
    <n v="20505460"/>
    <s v="NELSON T N WILLS+PTOLEMY NELS RP4659988837218300 204606     10 24MAY17 21:40"/>
    <m/>
    <n v="35"/>
    <n v="8972.15"/>
    <n v="35"/>
    <x v="8"/>
    <x v="0"/>
  </r>
  <r>
    <d v="2017-05-25T00:00:00"/>
    <s v="DEP"/>
    <s v="'30-95-41"/>
    <n v="20505460"/>
    <n v="500193"/>
    <m/>
    <n v="98.5"/>
    <n v="9070.65"/>
    <n v="12"/>
    <x v="0"/>
    <x v="0"/>
  </r>
  <r>
    <d v="2017-05-25T00:00:00"/>
    <m/>
    <m/>
    <m/>
    <m/>
    <m/>
    <m/>
    <m/>
    <n v="86.5"/>
    <x v="8"/>
    <x v="0"/>
  </r>
  <r>
    <d v="2017-05-25T00:00:00"/>
    <s v="FPI"/>
    <s v="'30-95-41"/>
    <n v="20505460"/>
    <s v="NELSON T N WILLS+PTOLEMY NELS RP4659988884943800 204606     10 25MAY17 13:57"/>
    <m/>
    <n v="7"/>
    <n v="9077.65"/>
    <n v="7"/>
    <x v="8"/>
    <x v="0"/>
  </r>
  <r>
    <d v="2017-05-30T00:00:00"/>
    <s v="CHQ"/>
    <s v="'30-95-41"/>
    <n v="20505460"/>
    <n v="374"/>
    <n v="80"/>
    <m/>
    <n v="8997.65"/>
    <n v="-80"/>
    <x v="10"/>
    <x v="0"/>
  </r>
  <r>
    <d v="2017-06-01T00:00:00"/>
    <s v="CHQ"/>
    <s v="'30-95-41"/>
    <n v="20505460"/>
    <n v="373"/>
    <n v="60"/>
    <m/>
    <n v="8937.65"/>
    <n v="-60"/>
    <x v="10"/>
    <x v="0"/>
  </r>
  <r>
    <d v="2017-06-02T00:00:00"/>
    <s v="FPI"/>
    <s v="'30-95-41"/>
    <n v="20505460"/>
    <s v="LNP ASSOCIATES ABIGAIL PROSSER 36070236538395000N 538133     10 02JUN17 07:02"/>
    <m/>
    <n v="21"/>
    <n v="8958.65"/>
    <n v="21"/>
    <x v="8"/>
    <x v="0"/>
  </r>
  <r>
    <d v="2017-06-05T00:00:00"/>
    <s v="BGC"/>
    <s v="'30-95-41"/>
    <n v="20505460"/>
    <s v="BRITISH CYCLING FE ZFCMA04"/>
    <m/>
    <n v="42"/>
    <n v="9000.65"/>
    <n v="42"/>
    <x v="0"/>
    <x v="0"/>
  </r>
  <r>
    <d v="2017-06-05T00:00:00"/>
    <s v="FPI"/>
    <s v="'30-95-41"/>
    <n v="20505460"/>
    <s v="CLIFFORD L D RUBIN PASSBERGER 404455709090506001 403109     40 05JUN17 10:00"/>
    <m/>
    <n v="21"/>
    <n v="9021.65"/>
    <n v="21"/>
    <x v="8"/>
    <x v="0"/>
  </r>
  <r>
    <d v="2017-06-05T00:00:00"/>
    <s v="FPI"/>
    <s v="'30-95-41"/>
    <n v="20505460"/>
    <s v="CLIFFORD L D THEO CLIFFORD 025025549512406001 403109     40 05JUN17 10:00"/>
    <m/>
    <n v="21"/>
    <n v="9042.65"/>
    <n v="21"/>
    <x v="8"/>
    <x v="0"/>
  </r>
  <r>
    <d v="2017-06-05T00:00:00"/>
    <s v="TFR"/>
    <s v="'30-95-41"/>
    <n v="20505460"/>
    <s v="D REID LOCHIE REID"/>
    <m/>
    <n v="21"/>
    <n v="9063.65"/>
    <n v="21"/>
    <x v="8"/>
    <x v="0"/>
  </r>
  <r>
    <d v="2017-06-05T00:00:00"/>
    <s v="TFR"/>
    <s v="'30-95-41"/>
    <n v="20505460"/>
    <s v="D REID RAFFIE REID"/>
    <m/>
    <n v="21"/>
    <n v="9084.65"/>
    <n v="21"/>
    <x v="8"/>
    <x v="0"/>
  </r>
  <r>
    <d v="2017-06-07T00:00:00"/>
    <s v="FPI"/>
    <s v="'30-95-41"/>
    <n v="20505460"/>
    <s v="MS D K DAVIES &amp; MR JOE TRIGG 000000000099698413 089300     10 07JUN17 09:15"/>
    <m/>
    <n v="21"/>
    <n v="9105.65"/>
    <n v="21"/>
    <x v="8"/>
    <x v="0"/>
  </r>
  <r>
    <d v="2017-06-08T00:00:00"/>
    <s v="DEP"/>
    <s v="'30-95-41"/>
    <n v="20505460"/>
    <n v="500194"/>
    <m/>
    <n v="42"/>
    <n v="9147.65"/>
    <n v="42"/>
    <x v="8"/>
    <x v="0"/>
  </r>
  <r>
    <d v="2017-06-09T00:00:00"/>
    <s v="BGC"/>
    <s v="'30-95-41"/>
    <n v="20505460"/>
    <s v="BRITISH CYCLING FE ZFCMA04"/>
    <m/>
    <n v="90"/>
    <n v="9237.65"/>
    <n v="90"/>
    <x v="0"/>
    <x v="0"/>
  </r>
  <r>
    <d v="2017-06-13T00:00:00"/>
    <s v="FPI"/>
    <s v="'30-95-41"/>
    <n v="20505460"/>
    <s v="MRS C E HARBORD 000000000100054649 089300     10 13JUN17 19:48"/>
    <m/>
    <n v="21"/>
    <n v="9258.65"/>
    <n v="21"/>
    <x v="8"/>
    <x v="0"/>
  </r>
  <r>
    <d v="2017-06-14T00:00:00"/>
    <s v="CHQ"/>
    <s v="'30-95-41"/>
    <n v="20505460"/>
    <n v="370"/>
    <n v="40"/>
    <m/>
    <n v="9218.65"/>
    <n v="-40"/>
    <x v="10"/>
    <x v="0"/>
  </r>
  <r>
    <d v="2017-06-21T00:00:00"/>
    <s v="CHQ"/>
    <s v="'30-95-41"/>
    <n v="20505460"/>
    <n v="369"/>
    <n v="60"/>
    <m/>
    <n v="9138.65"/>
    <n v="-60"/>
    <x v="10"/>
    <x v="0"/>
  </r>
  <r>
    <d v="2017-06-21T00:00:00"/>
    <s v="CHQ"/>
    <s v="'30-95-41"/>
    <n v="20505460"/>
    <n v="371"/>
    <n v="20"/>
    <m/>
    <n v="9198.65"/>
    <n v="-20"/>
    <x v="10"/>
    <x v="0"/>
  </r>
  <r>
    <d v="2017-06-22T00:00:00"/>
    <s v="CHQ"/>
    <s v="'30-95-41"/>
    <n v="20505460"/>
    <n v="372"/>
    <n v="40"/>
    <m/>
    <n v="9098.65"/>
    <n v="-40"/>
    <x v="10"/>
    <x v="0"/>
  </r>
  <r>
    <d v="2017-06-23T00:00:00"/>
    <s v="BGC"/>
    <s v="'30-95-41"/>
    <n v="20505460"/>
    <s v="BRITISH CYCLING FE ZFCMA04"/>
    <m/>
    <n v="66"/>
    <n v="9164.65"/>
    <n v="66"/>
    <x v="0"/>
    <x v="0"/>
  </r>
  <r>
    <d v="2017-06-29T00:00:00"/>
    <s v="DEP"/>
    <s v="'30-95-41"/>
    <n v="20505460"/>
    <n v="500195"/>
    <m/>
    <n v="64"/>
    <n v="9228.65"/>
    <n v="64"/>
    <x v="8"/>
    <x v="0"/>
  </r>
  <r>
    <d v="2017-06-30T00:00:00"/>
    <s v="BGC"/>
    <s v="'30-95-41"/>
    <n v="20505460"/>
    <s v="BRITISH CYCLING FE ZFCMA04"/>
    <m/>
    <n v="12"/>
    <n v="9240.65"/>
    <n v="12"/>
    <x v="0"/>
    <x v="0"/>
  </r>
  <r>
    <d v="2017-07-11T00:00:00"/>
    <s v="PAY"/>
    <s v="'30-95-41"/>
    <n v="20505460"/>
    <n v="378"/>
    <n v="14"/>
    <m/>
    <n v="9226.65"/>
    <n v="-14"/>
    <x v="11"/>
    <x v="0"/>
  </r>
  <r>
    <d v="2017-07-12T00:00:00"/>
    <s v="FPI"/>
    <s v="'30-95-41"/>
    <n v="20505460"/>
    <s v="ALICE BRUCE MALVERN CYCLE 00153425632BNJTGDL 090129     10 12JUL17 23:21"/>
    <m/>
    <n v="14"/>
    <n v="9394.65"/>
    <n v="14"/>
    <x v="8"/>
    <x v="0"/>
  </r>
  <r>
    <d v="2017-07-12T00:00:00"/>
    <s v="FPI"/>
    <s v="'30-95-41"/>
    <n v="20505460"/>
    <s v="ARCHER VJ&amp;B JOE ARCHER 442486157102217001 404777     10 12JUL17 20:17"/>
    <m/>
    <n v="14"/>
    <n v="9352.65"/>
    <n v="14"/>
    <x v="8"/>
    <x v="0"/>
  </r>
  <r>
    <d v="2017-07-12T00:00:00"/>
    <s v="FPI"/>
    <s v="'30-95-41"/>
    <n v="20505460"/>
    <s v="DAY-THOMPSON T M ELIN DAY-THOMPSON 30180712593190000N 560061     10 12JUL17 18:07"/>
    <m/>
    <n v="14"/>
    <n v="9282.65"/>
    <n v="14"/>
    <x v="8"/>
    <x v="0"/>
  </r>
  <r>
    <d v="2017-07-12T00:00:00"/>
    <s v="FPI"/>
    <s v="'30-95-41"/>
    <n v="20505460"/>
    <s v="DUTTON DAVID LUCAS DUTTON FP17193O17262194 070116     10 12JUL17 18:05"/>
    <m/>
    <n v="14"/>
    <n v="9268.65"/>
    <n v="14"/>
    <x v="8"/>
    <x v="0"/>
  </r>
  <r>
    <d v="2017-07-12T00:00:00"/>
    <s v="FPI"/>
    <s v="'30-95-41"/>
    <n v="20505460"/>
    <s v="JACKSON S+R AARON JACKSON RP4659982361621200 203964     10 12JUL17 18:03"/>
    <m/>
    <n v="14"/>
    <n v="9240.65"/>
    <n v="14"/>
    <x v="8"/>
    <x v="0"/>
  </r>
  <r>
    <d v="2017-07-12T00:00:00"/>
    <s v="FPI"/>
    <s v="'30-95-41"/>
    <n v="20505460"/>
    <s v="JOSEPHINE LEWIS BARNEY PALMER 00151612632BBCRKYW 090126     10 12JUL17 18:04"/>
    <m/>
    <n v="14"/>
    <n v="9254.65"/>
    <n v="14"/>
    <x v="8"/>
    <x v="0"/>
  </r>
  <r>
    <d v="2017-07-12T00:00:00"/>
    <s v="FPI"/>
    <s v="'30-95-41"/>
    <n v="20505460"/>
    <s v="KIRBY M A &amp; M A PIERS KIRBY 35200042966711000N 600127     10 12JUL17 20:00"/>
    <m/>
    <n v="14"/>
    <n v="9310.65"/>
    <n v="14"/>
    <x v="8"/>
    <x v="0"/>
  </r>
  <r>
    <d v="2017-07-12T00:00:00"/>
    <s v="FPI"/>
    <s v="'30-95-41"/>
    <n v="20505460"/>
    <s v="MILLER M &amp; L CIARA MILLER 891560632102217001 403109     10 12JUL17 20:12"/>
    <m/>
    <n v="14"/>
    <n v="9338.65"/>
    <n v="14"/>
    <x v="8"/>
    <x v="0"/>
  </r>
  <r>
    <d v="2017-07-12T00:00:00"/>
    <s v="FPI"/>
    <s v="'30-95-41"/>
    <n v="20505460"/>
    <s v="MRS C E HARBORD 000000000101785005 089300     10 12JUL17 20:04"/>
    <m/>
    <n v="14"/>
    <n v="9324.65"/>
    <n v="14"/>
    <x v="8"/>
    <x v="0"/>
  </r>
  <r>
    <d v="2017-07-12T00:00:00"/>
    <s v="FPI"/>
    <s v="'30-95-41"/>
    <n v="20505460"/>
    <s v="MS D K DAVIES &amp; MR JOE TRIGG 000000000101784251 089300     10 12JUL17 19:46"/>
    <m/>
    <n v="14"/>
    <n v="9296.65"/>
    <n v="14"/>
    <x v="8"/>
    <x v="0"/>
  </r>
  <r>
    <d v="2017-07-12T00:00:00"/>
    <s v="FPI"/>
    <s v="'30-95-41"/>
    <n v="20505460"/>
    <s v="WILKINS&amp;HATCHER ROMILLY JEMIMA HW 26213143502807000N 522139     10 12JUL17 21:31"/>
    <m/>
    <n v="28"/>
    <n v="9380.65"/>
    <n v="28"/>
    <x v="8"/>
    <x v="0"/>
  </r>
  <r>
    <d v="2017-07-13T00:00:00"/>
    <s v="FPI"/>
    <s v="'30-95-41"/>
    <n v="20505460"/>
    <s v="KENT MARTIN LUCAS KENT FP17194O17510239 070246     10 13JUL17 08:14"/>
    <m/>
    <n v="14"/>
    <n v="9436.65"/>
    <n v="14"/>
    <x v="8"/>
    <x v="0"/>
  </r>
  <r>
    <d v="2017-07-13T00:00:00"/>
    <s v="FPI"/>
    <s v="'30-95-41"/>
    <n v="20505460"/>
    <s v="MARSHALL J&amp;L Z&amp;O MARSHALL 547222239080317001 402027     10 13JUL17 08:09"/>
    <m/>
    <n v="28"/>
    <n v="9422.65"/>
    <n v="28"/>
    <x v="8"/>
    <x v="0"/>
  </r>
  <r>
    <d v="2017-07-13T00:00:00"/>
    <s v="FPI"/>
    <s v="'30-95-41"/>
    <n v="20505460"/>
    <s v="MARTHA WORTHINGTON JONAH WORTHINGTON 00151489632BBCHNCM 090126     10 13JUL17 23:01"/>
    <m/>
    <n v="14"/>
    <n v="9464.65"/>
    <n v="14"/>
    <x v="8"/>
    <x v="0"/>
  </r>
  <r>
    <d v="2017-07-13T00:00:00"/>
    <s v="TFR"/>
    <s v="'30-95-41"/>
    <n v="20505460"/>
    <s v="P ROBERTS ROSIEROBERTSSEPT17"/>
    <m/>
    <n v="14"/>
    <n v="9450.65"/>
    <n v="14"/>
    <x v="8"/>
    <x v="0"/>
  </r>
  <r>
    <d v="2017-07-17T00:00:00"/>
    <s v="CHQ"/>
    <s v="'30-95-41"/>
    <n v="20505460"/>
    <n v="377"/>
    <n v="71.95"/>
    <m/>
    <n v="9392.7000000000007"/>
    <n v="-71.95"/>
    <x v="7"/>
    <x v="0"/>
  </r>
  <r>
    <d v="2017-07-17T00:00:00"/>
    <s v="TFR"/>
    <s v="'30-95-41"/>
    <n v="20505460"/>
    <s v="L DALLEY MEMBERSHIP"/>
    <m/>
    <n v="8"/>
    <n v="9400.7000000000007"/>
    <n v="8"/>
    <x v="0"/>
    <x v="0"/>
  </r>
  <r>
    <d v="2017-07-18T00:00:00"/>
    <s v="CHQ"/>
    <s v="'30-95-41"/>
    <n v="20505460"/>
    <n v="386"/>
    <n v="1200"/>
    <m/>
    <n v="8200.7000000000007"/>
    <n v="-1200"/>
    <x v="12"/>
    <x v="0"/>
  </r>
  <r>
    <d v="2017-07-19T00:00:00"/>
    <s v="CHQ"/>
    <s v="'30-95-41"/>
    <n v="20505460"/>
    <n v="368"/>
    <n v="80"/>
    <m/>
    <n v="8020.7"/>
    <n v="-80"/>
    <x v="10"/>
    <x v="0"/>
  </r>
  <r>
    <d v="2017-07-19T00:00:00"/>
    <s v="CHQ"/>
    <s v="'30-95-41"/>
    <n v="20505460"/>
    <n v="379"/>
    <n v="100"/>
    <m/>
    <n v="7920.7"/>
    <n v="-100"/>
    <x v="10"/>
    <x v="0"/>
  </r>
  <r>
    <d v="2017-07-19T00:00:00"/>
    <s v="CHQ"/>
    <s v="'30-95-41"/>
    <n v="20505460"/>
    <n v="380"/>
    <n v="80"/>
    <m/>
    <n v="8100.7"/>
    <n v="-80"/>
    <x v="10"/>
    <x v="0"/>
  </r>
  <r>
    <d v="2017-07-19T00:00:00"/>
    <s v="CHQ"/>
    <s v="'30-95-41"/>
    <n v="20505460"/>
    <n v="385"/>
    <n v="20"/>
    <m/>
    <n v="8180.7"/>
    <n v="-20"/>
    <x v="10"/>
    <x v="0"/>
  </r>
  <r>
    <d v="2017-07-19T00:00:00"/>
    <s v="FPI"/>
    <s v="'30-95-41"/>
    <n v="20505460"/>
    <s v="ANDREW THORNBER TOBY THORNBER 00151075632BBFCYCM 090126     10 19JUL17 21:39"/>
    <m/>
    <n v="14"/>
    <n v="7934.7"/>
    <n v="14"/>
    <x v="8"/>
    <x v="0"/>
  </r>
  <r>
    <d v="2017-07-21T00:00:00"/>
    <s v="CHQ"/>
    <s v="'30-95-41"/>
    <n v="20505460"/>
    <n v="376"/>
    <n v="40"/>
    <m/>
    <n v="7894.7"/>
    <n v="-40"/>
    <x v="10"/>
    <x v="0"/>
  </r>
  <r>
    <d v="2017-07-21T00:00:00"/>
    <s v="FPI"/>
    <s v="'30-95-41"/>
    <n v="20505460"/>
    <s v="GURNSEY DAVID EDAN GURNSEY FP17202O02710859 070116     10 21JUL17 19:45"/>
    <m/>
    <n v="14"/>
    <n v="7908.7"/>
    <n v="14"/>
    <x v="8"/>
    <x v="0"/>
  </r>
  <r>
    <d v="2017-07-24T00:00:00"/>
    <s v="CHQ"/>
    <s v="'30-95-41"/>
    <n v="20505460"/>
    <n v="383"/>
    <n v="40"/>
    <m/>
    <n v="7868.7"/>
    <n v="-40"/>
    <x v="10"/>
    <x v="0"/>
  </r>
  <r>
    <d v="2017-07-24T00:00:00"/>
    <s v="TFR"/>
    <s v="'30-95-41"/>
    <n v="20505460"/>
    <s v="C MACKENZIE LEO MACKENZIE"/>
    <m/>
    <n v="14"/>
    <n v="7882.7"/>
    <n v="14"/>
    <x v="8"/>
    <x v="0"/>
  </r>
  <r>
    <d v="2017-07-25T00:00:00"/>
    <s v="FPI"/>
    <s v="'30-95-41"/>
    <n v="20505460"/>
    <s v="BERRY&amp;DUKES E &amp; G BERRY 380225114012527001 404771     10 25JUL17 21:04"/>
    <m/>
    <n v="28"/>
    <n v="7910.7"/>
    <n v="28"/>
    <x v="8"/>
    <x v="0"/>
  </r>
  <r>
    <d v="2017-07-26T00:00:00"/>
    <s v="CHQ"/>
    <s v="'30-95-41"/>
    <n v="20505460"/>
    <n v="381"/>
    <n v="100"/>
    <m/>
    <n v="7810.7"/>
    <n v="-100"/>
    <x v="10"/>
    <x v="0"/>
  </r>
  <r>
    <d v="2017-07-31T00:00:00"/>
    <s v="CHQ"/>
    <s v="'30-95-41"/>
    <n v="20505460"/>
    <n v="375"/>
    <n v="48"/>
    <m/>
    <n v="7792.7"/>
    <n v="-48"/>
    <x v="11"/>
    <x v="0"/>
  </r>
  <r>
    <d v="2017-07-31T00:00:00"/>
    <s v="CHQ"/>
    <s v="'30-95-41"/>
    <n v="20505460"/>
    <n v="387"/>
    <n v="60"/>
    <m/>
    <n v="7732.7"/>
    <n v="-60"/>
    <x v="11"/>
    <x v="0"/>
  </r>
  <r>
    <d v="2017-07-31T00:00:00"/>
    <s v="BGC"/>
    <s v="'30-95-41"/>
    <n v="20505460"/>
    <s v="BRITISH CYCLING FE ZFCMA04"/>
    <m/>
    <n v="30"/>
    <n v="7840.7"/>
    <n v="30"/>
    <x v="0"/>
    <x v="0"/>
  </r>
  <r>
    <d v="2017-08-01T00:00:00"/>
    <s v="CHQ"/>
    <s v="'30-95-41"/>
    <n v="20505460"/>
    <n v="382"/>
    <n v="60"/>
    <m/>
    <n v="7672.7"/>
    <n v="-60"/>
    <x v="10"/>
    <x v="0"/>
  </r>
  <r>
    <d v="2017-08-07T00:00:00"/>
    <s v="TFR"/>
    <s v="'30-95-41"/>
    <n v="20505460"/>
    <s v="B BEDDOWS AIDEN BEDDOWS"/>
    <m/>
    <n v="14"/>
    <n v="7686.7"/>
    <n v="14"/>
    <x v="8"/>
    <x v="0"/>
  </r>
  <r>
    <d v="2017-08-10T00:00:00"/>
    <s v="FPI"/>
    <s v="'30-95-41"/>
    <n v="20505460"/>
    <s v="HARNDEN EM ROBERT HARNDEN 57122125180096000N 538133     10 10AUG17 12:21"/>
    <m/>
    <n v="14"/>
    <n v="7700.7"/>
    <n v="14"/>
    <x v="8"/>
    <x v="0"/>
  </r>
  <r>
    <d v="2017-08-11T00:00:00"/>
    <s v="CHQ"/>
    <s v="'30-95-41"/>
    <n v="20505460"/>
    <n v="388"/>
    <n v="100"/>
    <m/>
    <n v="7600.7"/>
    <n v="-100"/>
    <x v="13"/>
    <x v="0"/>
  </r>
  <r>
    <d v="2017-08-14T00:00:00"/>
    <s v="FPI"/>
    <s v="'30-95-41"/>
    <n v="20505460"/>
    <s v="CATHERINE SMITH BARNEY SMITH 00153425632BNTJHTL 090128     10 14AUG17 08:35"/>
    <m/>
    <n v="14"/>
    <n v="7614.7"/>
    <n v="14"/>
    <x v="8"/>
    <x v="0"/>
  </r>
  <r>
    <d v="2017-08-14T00:00:00"/>
    <s v="FPI"/>
    <s v="'30-95-41"/>
    <n v="20505460"/>
    <s v="HAIGHTON RACHEL CHARLIE HAIGHTON FP17226O18400087 070116     10 14AUG17 22:48"/>
    <m/>
    <n v="14"/>
    <n v="7642.7"/>
    <n v="14"/>
    <x v="8"/>
    <x v="0"/>
  </r>
  <r>
    <d v="2017-08-14T00:00:00"/>
    <s v="FPI"/>
    <s v="'30-95-41"/>
    <n v="20505460"/>
    <s v="ROCCA S/A DARCEY ROCCA 02095028827789000R 832845     10 14AUG17 09:50"/>
    <m/>
    <n v="14"/>
    <n v="7628.7"/>
    <n v="14"/>
    <x v="8"/>
    <x v="0"/>
  </r>
  <r>
    <d v="2017-08-17T00:00:00"/>
    <s v="FPI"/>
    <s v="'30-95-41"/>
    <n v="20505460"/>
    <s v="NIXON MJ&amp;LJ ELIJAH NIXON SEP17 685670710101718001 402820     10 17AUG17 10:10"/>
    <m/>
    <n v="14"/>
    <n v="7656.7"/>
    <n v="14"/>
    <x v="8"/>
    <x v="0"/>
  </r>
  <r>
    <d v="2017-08-18T00:00:00"/>
    <s v="BGC"/>
    <s v="'30-95-41"/>
    <n v="20505460"/>
    <s v="BRITISH CYCLING FE ZFCMA04"/>
    <m/>
    <n v="84"/>
    <n v="7740.7"/>
    <n v="84"/>
    <x v="0"/>
    <x v="0"/>
  </r>
  <r>
    <d v="2017-08-21T00:00:00"/>
    <s v="CHQ"/>
    <s v="'30-95-41"/>
    <n v="20505460"/>
    <n v="384"/>
    <n v="20"/>
    <m/>
    <n v="7720.7"/>
    <n v="-20"/>
    <x v="10"/>
    <x v="0"/>
  </r>
  <r>
    <d v="2017-08-21T00:00:00"/>
    <s v="FPI"/>
    <s v="'30-95-41"/>
    <n v="20505460"/>
    <s v="WILLIAMS K&amp;A GRACE DAISY BEN 561237006290128001 401100     10 21AUG17 09:26"/>
    <m/>
    <n v="42"/>
    <n v="7762.7"/>
    <n v="42"/>
    <x v="8"/>
    <x v="0"/>
  </r>
  <r>
    <d v="2017-08-24T00:00:00"/>
    <s v="FPI"/>
    <s v="'30-95-41"/>
    <n v="20505460"/>
    <s v="MS L M F KING KING DAVIES 000000000104170433 089300     10 24AUG17 09:16"/>
    <m/>
    <n v="14"/>
    <n v="7776.7"/>
    <n v="14"/>
    <x v="8"/>
    <x v="0"/>
  </r>
  <r>
    <d v="2017-08-29T00:00:00"/>
    <s v="TFR"/>
    <s v="'30-95-41"/>
    <n v="20505460"/>
    <s v="J PARKES   27AUG17 CYB  JENNY PARKES"/>
    <m/>
    <n v="30"/>
    <n v="7820.7"/>
    <n v="30"/>
    <x v="14"/>
    <x v="0"/>
  </r>
  <r>
    <d v="2017-08-29T00:00:00"/>
    <s v="FPI"/>
    <s v="'30-95-41"/>
    <n v="20505460"/>
    <s v="L CLARKE HOWIE CLARKE 600000000296255245 777212     10 27AUG17 08:55"/>
    <m/>
    <n v="14"/>
    <n v="7790.7"/>
    <n v="14"/>
    <x v="8"/>
    <x v="0"/>
  </r>
  <r>
    <d v="2017-09-01T00:00:00"/>
    <s v="BGC"/>
    <s v="'30-95-41"/>
    <n v="20505460"/>
    <s v="BRITISH CYCLING FE ZFCMA04"/>
    <m/>
    <n v="72"/>
    <n v="7892.7"/>
    <n v="72"/>
    <x v="0"/>
    <x v="0"/>
  </r>
  <r>
    <d v="2017-09-04T00:00:00"/>
    <s v="FPI"/>
    <s v="'30-95-41"/>
    <n v="20505460"/>
    <s v="BRADLEY LUCKMAN J LUCKMAN 00151489632BBCJMMV 090127     10 03SEP17 20:30"/>
    <m/>
    <n v="14"/>
    <n v="7976.7"/>
    <n v="14"/>
    <x v="8"/>
    <x v="0"/>
  </r>
  <r>
    <d v="2017-09-04T00:00:00"/>
    <s v="FPI"/>
    <s v="'30-95-41"/>
    <n v="20505460"/>
    <s v="CLEAR + HARTLEY LILY HARTLEY RP4659986046446100 209861     10 02SEP17 10:10"/>
    <m/>
    <n v="14"/>
    <n v="7906.7"/>
    <n v="14"/>
    <x v="8"/>
    <x v="0"/>
  </r>
  <r>
    <d v="2017-09-04T00:00:00"/>
    <s v="TFR"/>
    <s v="'30-95-41"/>
    <n v="20505460"/>
    <s v="H SMITH    02SEP17 SMITH AJA"/>
    <m/>
    <n v="42"/>
    <n v="7948.7"/>
    <n v="42"/>
    <x v="8"/>
    <x v="0"/>
  </r>
  <r>
    <d v="2017-09-04T00:00:00"/>
    <s v="FPI"/>
    <s v="'30-95-41"/>
    <n v="20505460"/>
    <s v="MARTIN CT ALICE MARTIN 027276357002209001 404759     10 02SEP17 20:07"/>
    <m/>
    <n v="14"/>
    <n v="7962.7"/>
    <n v="14"/>
    <x v="8"/>
    <x v="0"/>
  </r>
  <r>
    <d v="2017-09-04T00:00:00"/>
    <s v="FPI"/>
    <s v="'30-95-41"/>
    <n v="20505460"/>
    <s v="MS D K DAVIES &amp; MR ELLA TRIGG 000000000104836871 089300     10 04SEP17 07:53"/>
    <m/>
    <n v="14"/>
    <n v="8004.7"/>
    <n v="14"/>
    <x v="8"/>
    <x v="0"/>
  </r>
  <r>
    <d v="2017-09-04T00:00:00"/>
    <s v="TFR"/>
    <s v="'30-95-41"/>
    <n v="20505460"/>
    <s v="S JAMES CHARLIE J CYCLING"/>
    <m/>
    <n v="14"/>
    <n v="7990.7"/>
    <n v="14"/>
    <x v="8"/>
    <x v="0"/>
  </r>
  <r>
    <d v="2017-09-05T00:00:00"/>
    <s v="FPI"/>
    <s v="'30-95-41"/>
    <n v="20505460"/>
    <s v="MRSZPCARTELL BAKER EVIE BAKER CYCLING 300000000302838981 119100     10 05SEP17 19:17"/>
    <m/>
    <n v="14"/>
    <n v="8046.7"/>
    <n v="14"/>
    <x v="8"/>
    <x v="0"/>
  </r>
  <r>
    <d v="2017-09-05T00:00:00"/>
    <s v="TFR"/>
    <s v="'30-95-41"/>
    <n v="20505460"/>
    <s v="N BIRD CHARLIE BIRD"/>
    <m/>
    <n v="14"/>
    <n v="8018.7"/>
    <n v="14"/>
    <x v="8"/>
    <x v="0"/>
  </r>
  <r>
    <d v="2017-09-05T00:00:00"/>
    <s v="FPI"/>
    <s v="'30-95-41"/>
    <n v="20505460"/>
    <s v="YOUNG WP HARRISON YOUNG RP4659986285143700 203964     10 05SEP17 19:13"/>
    <m/>
    <n v="14"/>
    <n v="8032.7"/>
    <n v="14"/>
    <x v="8"/>
    <x v="0"/>
  </r>
  <r>
    <d v="2017-09-06T00:00:00"/>
    <s v="FPI"/>
    <s v="'30-95-41"/>
    <n v="20505460"/>
    <s v="YOUNG VANESSA MAX RICE FP17249O13905504 070246     10 06SEP17 17:42"/>
    <m/>
    <n v="14"/>
    <n v="8060.7"/>
    <n v="14"/>
    <x v="8"/>
    <x v="0"/>
  </r>
  <r>
    <d v="2017-09-07T00:00:00"/>
    <s v="DEP"/>
    <s v="'30-95-41"/>
    <n v="20505460"/>
    <n v="500196"/>
    <m/>
    <n v="94"/>
    <n v="8154.7"/>
    <n v="94"/>
    <x v="8"/>
    <x v="0"/>
  </r>
  <r>
    <d v="2017-09-07T00:00:00"/>
    <s v="DEP"/>
    <s v="'30-95-41"/>
    <n v="20505460"/>
    <n v="500197"/>
    <m/>
    <n v="4"/>
    <n v="8158.7"/>
    <n v="4"/>
    <x v="8"/>
    <x v="0"/>
  </r>
  <r>
    <d v="2017-09-12T00:00:00"/>
    <s v="FPI"/>
    <s v="'30-95-41"/>
    <n v="20505460"/>
    <s v="KIRBY M A &amp; M A COED Y BRENIN 11084822801219000N 600127     10 12SEP17 08:48"/>
    <m/>
    <n v="60"/>
    <n v="8218.7000000000007"/>
    <n v="60"/>
    <x v="14"/>
    <x v="0"/>
  </r>
  <r>
    <d v="2017-09-21T00:00:00"/>
    <s v="DEP"/>
    <s v="'30-95-41"/>
    <n v="20505460"/>
    <n v="500198"/>
    <m/>
    <n v="60"/>
    <n v="8278.7000000000007"/>
    <n v="60"/>
    <x v="4"/>
    <x v="0"/>
  </r>
  <r>
    <d v="2017-09-25T00:00:00"/>
    <s v="FPI"/>
    <s v="'30-95-41"/>
    <n v="20505460"/>
    <s v="PASSEY JO CYB W/E J PASSEY 64184358649515000N 558136     10 25SEP17 18:43"/>
    <m/>
    <n v="30"/>
    <n v="8308.7000000000007"/>
    <n v="30"/>
    <x v="14"/>
    <x v="0"/>
  </r>
  <r>
    <d v="2017-09-28T00:00:00"/>
    <s v="DEP"/>
    <s v="'30-95-41"/>
    <n v="20505460"/>
    <n v="500199"/>
    <m/>
    <n v="60"/>
    <n v="8368.7000000000007"/>
    <n v="60"/>
    <x v="4"/>
    <x v="0"/>
  </r>
  <r>
    <d v="2017-09-29T00:00:00"/>
    <s v="BGC"/>
    <s v="'30-95-41"/>
    <n v="20505460"/>
    <s v="BRITISH CYCLING FE ZFCMA04"/>
    <m/>
    <n v="42"/>
    <n v="8410.7000000000007"/>
    <n v="42"/>
    <x v="0"/>
    <x v="0"/>
  </r>
  <r>
    <d v="2017-10-02T00:00:00"/>
    <s v="TFR"/>
    <s v="'30-95-41"/>
    <n v="20505460"/>
    <s v="M MCCORMICK COED Y BRENIN TRIP 01OCT17"/>
    <m/>
    <n v="30"/>
    <n v="8440.7000000000007"/>
    <n v="30"/>
    <x v="14"/>
    <x v="0"/>
  </r>
  <r>
    <d v="2017-10-05T00:00:00"/>
    <s v="CHQ"/>
    <s v="'30-95-41"/>
    <n v="20505460"/>
    <n v="390"/>
    <n v="60"/>
    <m/>
    <n v="8380.7000000000007"/>
    <n v="-60"/>
    <x v="10"/>
    <x v="0"/>
  </r>
  <r>
    <d v="2017-10-06T00:00:00"/>
    <s v="FPI"/>
    <s v="'30-95-41"/>
    <n v="20505460"/>
    <s v="MARTIN CT ALICE MARTIN 075739204241600101 404759     10 06OCT17 14:24"/>
    <m/>
    <n v="6"/>
    <n v="8386.7000000000007"/>
    <n v="6"/>
    <x v="8"/>
    <x v="0"/>
  </r>
  <r>
    <d v="2017-10-09T00:00:00"/>
    <s v="CHQ"/>
    <s v="'30-95-41"/>
    <n v="20505460"/>
    <n v="393"/>
    <n v="60"/>
    <m/>
    <n v="8326.7000000000007"/>
    <n v="-60"/>
    <x v="10"/>
    <x v="0"/>
  </r>
  <r>
    <d v="2017-10-11T00:00:00"/>
    <s v="CHQ"/>
    <s v="'30-95-41"/>
    <n v="20505460"/>
    <n v="365"/>
    <n v="24.6"/>
    <m/>
    <n v="8302.1"/>
    <n v="-24.6"/>
    <x v="7"/>
    <x v="0"/>
  </r>
  <r>
    <d v="2017-10-11T00:00:00"/>
    <s v="CHQ"/>
    <s v="'30-95-41"/>
    <n v="20505460"/>
    <n v="389"/>
    <n v="40"/>
    <m/>
    <n v="8262.1"/>
    <n v="-40"/>
    <x v="10"/>
    <x v="0"/>
  </r>
  <r>
    <d v="2017-10-12T00:00:00"/>
    <s v="CHQ"/>
    <s v="'30-95-41"/>
    <n v="20505460"/>
    <n v="392"/>
    <n v="60"/>
    <m/>
    <n v="8142.1"/>
    <n v="-60"/>
    <x v="10"/>
    <x v="0"/>
  </r>
  <r>
    <d v="2017-10-12T00:00:00"/>
    <s v="CHQ"/>
    <s v="'30-95-41"/>
    <n v="20505460"/>
    <n v="395"/>
    <n v="20"/>
    <m/>
    <n v="8242.1"/>
    <n v="-20"/>
    <x v="10"/>
    <x v="0"/>
  </r>
  <r>
    <d v="2017-10-12T00:00:00"/>
    <s v="CHQ"/>
    <s v="'30-95-41"/>
    <n v="20505460"/>
    <n v="396"/>
    <n v="40"/>
    <m/>
    <n v="8202.1"/>
    <n v="-40"/>
    <x v="10"/>
    <x v="0"/>
  </r>
  <r>
    <d v="2017-10-13T00:00:00"/>
    <s v="BGC"/>
    <s v="'30-95-41"/>
    <n v="20505460"/>
    <s v="BRITISH CYCLING FE ZFCMA04"/>
    <m/>
    <n v="84"/>
    <n v="8226.1"/>
    <n v="84"/>
    <x v="0"/>
    <x v="0"/>
  </r>
  <r>
    <d v="2017-10-24T00:00:00"/>
    <s v="CHQ"/>
    <s v="'30-95-41"/>
    <n v="20505460"/>
    <n v="399"/>
    <n v="30"/>
    <m/>
    <n v="8196.1"/>
    <n v="-30"/>
    <x v="14"/>
    <x v="0"/>
  </r>
  <r>
    <d v="2017-10-25T00:00:00"/>
    <s v="CHQ"/>
    <s v="'30-95-41"/>
    <n v="20505460"/>
    <n v="391"/>
    <n v="40"/>
    <m/>
    <n v="8156.1"/>
    <n v="-40"/>
    <x v="10"/>
    <x v="0"/>
  </r>
  <r>
    <d v="2017-10-31T00:00:00"/>
    <s v="CHQ"/>
    <s v="'30-95-41"/>
    <n v="20505460"/>
    <n v="400"/>
    <n v="60"/>
    <m/>
    <n v="8096.1"/>
    <n v="-60"/>
    <x v="14"/>
    <x v="0"/>
  </r>
  <r>
    <d v="2017-11-03T00:00:00"/>
    <s v="BGC"/>
    <s v="'30-95-41"/>
    <n v="20505460"/>
    <s v="BRITISH CYCLING FE ZFCMA04"/>
    <m/>
    <n v="36"/>
    <n v="8132.1"/>
    <n v="36"/>
    <x v="0"/>
    <x v="0"/>
  </r>
  <r>
    <d v="2017-11-03T00:00:00"/>
    <s v="FPI"/>
    <s v="'30-95-41"/>
    <n v="20505460"/>
    <s v="KIRBY M A &amp; M A PIERS KIRBY 49114849183016000N 600127     10 03NOV17 11:48"/>
    <m/>
    <n v="17"/>
    <n v="8149.1"/>
    <n v="17"/>
    <x v="4"/>
    <x v="0"/>
  </r>
  <r>
    <d v="2017-11-17T00:00:00"/>
    <s v="FPI"/>
    <s v="'30-95-41"/>
    <n v="20505460"/>
    <s v="CATHERINE SMITH BARNEY HOODIE 00153425632BQCTGNZ 090128     10 17NOV17 20:16"/>
    <m/>
    <n v="17"/>
    <n v="8166.1"/>
    <n v="17"/>
    <x v="4"/>
    <x v="0"/>
  </r>
  <r>
    <d v="2017-11-21T00:00:00"/>
    <s v="FPI"/>
    <s v="'30-95-41"/>
    <n v="20505460"/>
    <s v="ANDREW THORNBER TOBY THORNBER 00151075632BBFLKCZ 090126     10 21NOV17 20:12"/>
    <m/>
    <n v="17"/>
    <n v="8215.1"/>
    <n v="17"/>
    <x v="4"/>
    <x v="0"/>
  </r>
  <r>
    <d v="2017-11-21T00:00:00"/>
    <s v="FPI"/>
    <s v="'30-95-41"/>
    <n v="20505460"/>
    <s v="HOP KILNS LIMITED HOODIE/WMOSELEY 00152242632BCKGSTF 090129     10 21NOV17 20:43"/>
    <m/>
    <n v="17"/>
    <n v="8232.1"/>
    <n v="17"/>
    <x v="4"/>
    <x v="0"/>
  </r>
  <r>
    <d v="2017-11-21T00:00:00"/>
    <s v="FPI"/>
    <s v="'30-95-41"/>
    <n v="20505460"/>
    <s v="MARTHA WORTHINGTON JONAH WORTHINGTON 00151489632BBCKZMX 090126     10 21NOV17 20:01"/>
    <m/>
    <n v="15"/>
    <n v="8198.1"/>
    <n v="15"/>
    <x v="4"/>
    <x v="0"/>
  </r>
  <r>
    <d v="2017-11-21T00:00:00"/>
    <s v="TFR"/>
    <s v="'30-95-41"/>
    <n v="20505460"/>
    <s v="S JAMES HOODY/CHARLIEJAMES"/>
    <m/>
    <n v="17"/>
    <n v="8183.1"/>
    <n v="17"/>
    <x v="4"/>
    <x v="0"/>
  </r>
  <r>
    <d v="2017-11-22T00:00:00"/>
    <s v="FPI"/>
    <s v="'30-95-41"/>
    <n v="20505460"/>
    <s v="BERRY RN BERRY 646352305412221101 404783     10 22NOV17 21:45"/>
    <m/>
    <n v="30"/>
    <n v="8336.1"/>
    <n v="30"/>
    <x v="4"/>
    <x v="0"/>
  </r>
  <r>
    <d v="2017-11-22T00:00:00"/>
    <s v="FPI"/>
    <s v="'30-95-41"/>
    <n v="20505460"/>
    <s v="MATHERS GREG MCSHOODIE FP17326O05753636 070116     10 22NOV17 13:18"/>
    <m/>
    <n v="18"/>
    <n v="8270.1"/>
    <n v="18"/>
    <x v="4"/>
    <x v="0"/>
  </r>
  <r>
    <d v="2017-11-22T00:00:00"/>
    <s v="FPI"/>
    <s v="'30-95-41"/>
    <n v="20505460"/>
    <s v="MSP ELECTRI T/AS HOODIES M PRESTON RP4659982129650300 209861     10 22NOV17 19:56"/>
    <m/>
    <n v="36"/>
    <n v="8306.1"/>
    <n v="36"/>
    <x v="4"/>
    <x v="0"/>
  </r>
  <r>
    <d v="2017-11-22T00:00:00"/>
    <s v="FPI"/>
    <s v="'30-95-41"/>
    <n v="20505460"/>
    <s v="PASSEY JO HOODIE J PASSEY 30131028862999000N 558136     10 22NOV17 13:10"/>
    <m/>
    <n v="20"/>
    <n v="8252.1"/>
    <n v="20"/>
    <x v="8"/>
    <x v="0"/>
  </r>
  <r>
    <d v="2017-11-23T00:00:00"/>
    <s v="TFR"/>
    <s v="'30-95-41"/>
    <n v="20505460"/>
    <s v="A/C 30999000533659"/>
    <m/>
    <n v="18"/>
    <n v="8369.1"/>
    <n v="18"/>
    <x v="4"/>
    <x v="0"/>
  </r>
  <r>
    <d v="2017-11-23T00:00:00"/>
    <s v="FPI"/>
    <s v="'30-95-41"/>
    <n v="20505460"/>
    <s v="BRADLEY LUCKMAN J LUCKMAN 00151489632BBCLBBZ 090127     10 23NOV17 08:03"/>
    <m/>
    <n v="15"/>
    <n v="8351.1"/>
    <n v="15"/>
    <x v="4"/>
    <x v="0"/>
  </r>
  <r>
    <d v="2017-11-27T00:00:00"/>
    <s v="FPI"/>
    <s v="'30-95-41"/>
    <n v="20505460"/>
    <s v="BUTLER SK ELLIOT ROBERTS 953631414381721101 402029     10 27NOV17 18:34"/>
    <m/>
    <n v="17"/>
    <n v="8386.1"/>
    <n v="17"/>
    <x v="4"/>
    <x v="0"/>
  </r>
  <r>
    <d v="2017-11-28T00:00:00"/>
    <s v="CHQ"/>
    <s v="'30-95-41"/>
    <n v="20505460"/>
    <n v="402"/>
    <n v="800"/>
    <m/>
    <n v="7586.1"/>
    <n v="-800"/>
    <x v="15"/>
    <x v="0"/>
  </r>
  <r>
    <d v="2017-11-30T00:00:00"/>
    <s v="CHQ"/>
    <s v="'30-95-41"/>
    <n v="20505460"/>
    <n v="398"/>
    <n v="48"/>
    <m/>
    <n v="7538.1"/>
    <n v="-48"/>
    <x v="11"/>
    <x v="0"/>
  </r>
  <r>
    <d v="2017-12-01T00:00:00"/>
    <s v="FPI"/>
    <s v="'30-95-41"/>
    <n v="20505460"/>
    <s v="RANSFORD M ACTIVITY RANSFORD 34025052692278000N 536147     30 01DEC17 04:32"/>
    <m/>
    <n v="10.3"/>
    <n v="7548.4"/>
    <n v="10.3"/>
    <x v="2"/>
    <x v="0"/>
  </r>
  <r>
    <d v="2017-12-06T00:00:00"/>
    <s v="PAY"/>
    <s v="'30-95-41"/>
    <n v="20505460"/>
    <n v="406"/>
    <n v="162.55000000000001"/>
    <m/>
    <n v="7385.85"/>
    <n v="-162.55000000000001"/>
    <x v="2"/>
    <x v="0"/>
  </r>
  <r>
    <d v="2017-12-11T00:00:00"/>
    <s v="BGC"/>
    <s v="'30-95-41"/>
    <n v="20505460"/>
    <s v="BRITISH CYCLING FE ZFCMA04"/>
    <m/>
    <n v="78"/>
    <n v="7463.85"/>
    <n v="78"/>
    <x v="0"/>
    <x v="0"/>
  </r>
  <r>
    <d v="2017-12-14T00:00:00"/>
    <s v="PAY"/>
    <s v="'30-95-41"/>
    <n v="20505460"/>
    <n v="407"/>
    <n v="160.80000000000001"/>
    <m/>
    <n v="7303.05"/>
    <n v="-160.80000000000001"/>
    <x v="2"/>
    <x v="0"/>
  </r>
  <r>
    <d v="2017-12-15T00:00:00"/>
    <s v="PAY"/>
    <s v="'30-95-41"/>
    <n v="20505460"/>
    <n v="408"/>
    <n v="50"/>
    <m/>
    <n v="7253.05"/>
    <n v="-50"/>
    <x v="9"/>
    <x v="0"/>
  </r>
  <r>
    <d v="2017-12-20T00:00:00"/>
    <s v="CHQ"/>
    <s v="'30-95-41"/>
    <n v="20505460"/>
    <n v="404"/>
    <n v="50"/>
    <m/>
    <n v="7183.05"/>
    <n v="-50"/>
    <x v="7"/>
    <x v="0"/>
  </r>
  <r>
    <d v="2017-12-20T00:00:00"/>
    <s v="CHQ"/>
    <s v="'30-95-41"/>
    <n v="20505460"/>
    <n v="405"/>
    <n v="20"/>
    <m/>
    <n v="7233.05"/>
    <n v="-20"/>
    <x v="7"/>
    <x v="0"/>
  </r>
  <r>
    <d v="2017-12-20T00:00:00"/>
    <s v="DEP"/>
    <s v="'30-95-41"/>
    <n v="20505460"/>
    <n v="500200"/>
    <m/>
    <n v="120"/>
    <n v="7303.05"/>
    <n v="50"/>
    <x v="9"/>
    <x v="0"/>
  </r>
  <r>
    <d v="2017-12-20T00:00:00"/>
    <m/>
    <m/>
    <m/>
    <m/>
    <m/>
    <m/>
    <m/>
    <n v="70"/>
    <x v="8"/>
    <x v="0"/>
  </r>
  <r>
    <d v="2017-12-21T00:00:00"/>
    <s v="CHQ"/>
    <s v="'30-95-41"/>
    <n v="20505460"/>
    <n v="403"/>
    <n v="15"/>
    <m/>
    <n v="7288.05"/>
    <n v="-15"/>
    <x v="7"/>
    <x v="0"/>
  </r>
  <r>
    <d v="2017-12-22T00:00:00"/>
    <s v="PAY"/>
    <s v="'30-95-41"/>
    <n v="20505460"/>
    <n v="410"/>
    <n v="180"/>
    <m/>
    <n v="7108.05"/>
    <n v="-180"/>
    <x v="7"/>
    <x v="0"/>
  </r>
  <r>
    <d v="2017-12-27T00:00:00"/>
    <s v="CHQ"/>
    <s v="'30-95-41"/>
    <n v="20505460"/>
    <n v="401"/>
    <n v="30"/>
    <m/>
    <n v="7078.05"/>
    <n v="-30"/>
    <x v="14"/>
    <x v="0"/>
  </r>
  <r>
    <d v="2018-01-02T00:00:00"/>
    <s v="CHQ"/>
    <s v="'30-95-41"/>
    <n v="20505460"/>
    <n v="397"/>
    <n v="40"/>
    <m/>
    <n v="7038.05"/>
    <n v="-40"/>
    <x v="10"/>
    <x v="1"/>
  </r>
  <r>
    <d v="2018-01-09T00:00:00"/>
    <s v="CHQ"/>
    <s v="'30-95-41"/>
    <n v="20505460"/>
    <n v="411"/>
    <n v="50"/>
    <m/>
    <n v="7024.05"/>
    <n v="-50"/>
    <x v="7"/>
    <x v="1"/>
  </r>
  <r>
    <d v="2018-01-09T00:00:00"/>
    <s v="BGC"/>
    <s v="'30-95-41"/>
    <n v="20505460"/>
    <s v="BRITISH CYCLING FE ZFCMA04"/>
    <m/>
    <n v="36"/>
    <n v="7074.05"/>
    <n v="36"/>
    <x v="0"/>
    <x v="1"/>
  </r>
  <r>
    <d v="2018-01-10T00:00:00"/>
    <s v="CHQ"/>
    <s v="'30-95-41"/>
    <n v="20505460"/>
    <n v="409"/>
    <n v="222.3"/>
    <m/>
    <n v="6801.75"/>
    <n v="-222.3"/>
    <x v="1"/>
    <x v="1"/>
  </r>
  <r>
    <d v="2018-01-22T00:00:00"/>
    <s v="PAY"/>
    <s v="'30-95-41"/>
    <n v="20505460"/>
    <n v="413"/>
    <n v="50"/>
    <m/>
    <n v="6751.75"/>
    <n v="-50"/>
    <x v="1"/>
    <x v="1"/>
  </r>
  <r>
    <d v="2018-01-30T00:00:00"/>
    <s v="CHQ"/>
    <s v="'30-95-41"/>
    <n v="20505460"/>
    <n v="412"/>
    <n v="72"/>
    <m/>
    <n v="6679.75"/>
    <n v="-72"/>
    <x v="6"/>
    <x v="1"/>
  </r>
  <r>
    <d v="2018-02-02T00:00:00"/>
    <s v="BGC"/>
    <s v="'30-95-41"/>
    <n v="20505460"/>
    <s v="BRITISH CYCLING FE ZFCMA04"/>
    <m/>
    <n v="66"/>
    <n v="6745.75"/>
    <n v="66"/>
    <x v="0"/>
    <x v="1"/>
  </r>
  <r>
    <d v="2018-02-12T00:00:00"/>
    <s v="BGC"/>
    <s v="'30-95-41"/>
    <n v="20505460"/>
    <s v="BRITISH CYCLING FE ZFCMA04"/>
    <m/>
    <n v="36"/>
    <n v="6781.75"/>
    <n v="36"/>
    <x v="0"/>
    <x v="1"/>
  </r>
  <r>
    <d v="2018-02-15T00:00:00"/>
    <s v="PAY"/>
    <s v="'30-95-41"/>
    <n v="20505460"/>
    <n v="414"/>
    <n v="60"/>
    <m/>
    <n v="6721.75"/>
    <n v="-60"/>
    <x v="9"/>
    <x v="1"/>
  </r>
  <r>
    <d v="2018-02-19T00:00:00"/>
    <s v="DEP"/>
    <s v="'30-95-41"/>
    <n v="20505460"/>
    <n v="500201"/>
    <m/>
    <n v="512.6"/>
    <n v="7234.35"/>
    <n v="512.6"/>
    <x v="3"/>
    <x v="1"/>
  </r>
  <r>
    <d v="2018-03-02T00:00:00"/>
    <s v="BGC"/>
    <s v="'30-95-41"/>
    <n v="20505460"/>
    <s v="BRITISH CYCLING FE ZFCMA04"/>
    <m/>
    <n v="66"/>
    <n v="7300.35"/>
    <n v="66"/>
    <x v="0"/>
    <x v="1"/>
  </r>
  <r>
    <d v="2018-03-13T00:00:00"/>
    <s v="FPI"/>
    <s v="'30-95-41"/>
    <n v="20505460"/>
    <s v="ANDREW THORNBER TOBY THORNBER 00151075632BBFSPQT 090126     10 13MAR18 10:49"/>
    <m/>
    <n v="6"/>
    <n v="7306.35"/>
    <n v="6"/>
    <x v="8"/>
    <x v="1"/>
  </r>
  <r>
    <d v="2018-03-14T00:00:00"/>
    <s v="FPI"/>
    <s v="'30-95-41"/>
    <n v="20505460"/>
    <s v="ANDREW THORNBER TOBY THORNBER 00151075632BBFSQMF 090126     10 14MAR18 09:14"/>
    <m/>
    <n v="20"/>
    <n v="7326.35"/>
    <n v="20"/>
    <x v="8"/>
    <x v="1"/>
  </r>
  <r>
    <d v="2018-03-14T00:00:00"/>
    <s v="TFR"/>
    <s v="'30-95-41"/>
    <n v="20505460"/>
    <s v="P ROBERTS ROSIEROBERTSMAR18"/>
    <m/>
    <n v="27"/>
    <n v="7353.35"/>
    <n v="27"/>
    <x v="8"/>
    <x v="1"/>
  </r>
  <r>
    <d v="2018-03-16T00:00:00"/>
    <s v="BGC"/>
    <s v="'30-95-41"/>
    <n v="20505460"/>
    <s v="BRITISH CYCLING FE ZFCMA04"/>
    <m/>
    <n v="150"/>
    <n v="7503.35"/>
    <n v="150"/>
    <x v="0"/>
    <x v="1"/>
  </r>
  <r>
    <d v="2018-03-21T00:00:00"/>
    <s v="CHQ"/>
    <s v="'30-95-41"/>
    <n v="20505460"/>
    <n v="415"/>
    <n v="11.99"/>
    <m/>
    <n v="7491.36"/>
    <n v="-11.99"/>
    <x v="2"/>
    <x v="1"/>
  </r>
  <r>
    <d v="2018-03-26T00:00:00"/>
    <s v="CHQ"/>
    <s v="'30-95-41"/>
    <n v="20505460"/>
    <n v="394"/>
    <n v="60"/>
    <m/>
    <n v="7431.36"/>
    <n v="-60"/>
    <x v="10"/>
    <x v="1"/>
  </r>
  <r>
    <d v="2018-03-26T00:00:00"/>
    <s v="CHQ"/>
    <s v="'30-95-41"/>
    <n v="20505460"/>
    <n v="416"/>
    <n v="137.99"/>
    <m/>
    <n v="7293.37"/>
    <n v="-137.99"/>
    <x v="16"/>
    <x v="1"/>
  </r>
  <r>
    <d v="2018-03-26T00:00:00"/>
    <s v="FPI"/>
    <s v="'30-95-41"/>
    <n v="20505460"/>
    <s v="ARCHER VJ&amp;B JOE ARCHER 065929748051623001 404777     10 26MAR18 15:08"/>
    <m/>
    <n v="20"/>
    <n v="7373.37"/>
    <n v="20"/>
    <x v="8"/>
    <x v="1"/>
  </r>
  <r>
    <d v="2018-03-26T00:00:00"/>
    <s v="FPI"/>
    <s v="'30-95-41"/>
    <n v="20505460"/>
    <s v="DUTTON DAVID LUCAS DUTTON FP18085O17522330 070116     10 26MAR18 08:06"/>
    <m/>
    <n v="20"/>
    <n v="7333.37"/>
    <n v="20"/>
    <x v="8"/>
    <x v="1"/>
  </r>
  <r>
    <d v="2018-03-26T00:00:00"/>
    <s v="FPI"/>
    <s v="'30-95-41"/>
    <n v="20505460"/>
    <s v="HAIGHTON RACHEL ANYA HAIGHTON FP18085O18147089 070116     10 26MAR18 21:23"/>
    <m/>
    <n v="20"/>
    <n v="7433.37"/>
    <n v="20"/>
    <x v="8"/>
    <x v="1"/>
  </r>
  <r>
    <d v="2018-03-26T00:00:00"/>
    <s v="FPI"/>
    <s v="'30-95-41"/>
    <n v="20505460"/>
    <s v="HAIGHTON RACHEL CHARLIE HAIGHTON FP18085O18146078 070116     10 26MAR18 21:22"/>
    <m/>
    <n v="20"/>
    <n v="7413.37"/>
    <n v="20"/>
    <x v="8"/>
    <x v="1"/>
  </r>
  <r>
    <d v="2018-03-26T00:00:00"/>
    <s v="FPI"/>
    <s v="'30-95-41"/>
    <n v="20505460"/>
    <s v="HARDING K SIMEON HARDING 23075532900029000N 558136     10 26MAR18 07:55"/>
    <m/>
    <n v="20"/>
    <n v="7313.37"/>
    <n v="20"/>
    <x v="8"/>
    <x v="1"/>
  </r>
  <r>
    <d v="2018-03-26T00:00:00"/>
    <s v="FPI"/>
    <s v="'30-95-41"/>
    <n v="20505460"/>
    <s v="MARTHA WORTHINGTON JONAH WORTHINGTON 00151489632BBCNPZP 090126     10 26MAR18 20:07"/>
    <m/>
    <n v="20"/>
    <n v="7393.37"/>
    <n v="20"/>
    <x v="8"/>
    <x v="1"/>
  </r>
  <r>
    <d v="2018-03-26T00:00:00"/>
    <s v="FPI"/>
    <s v="'30-95-41"/>
    <n v="20505460"/>
    <s v="WILKINS&amp;HATCHER JEMIMA HATCHER-WIL 33120856250018000N 522139     10 26MAR18 12:08"/>
    <m/>
    <n v="20"/>
    <n v="7353.37"/>
    <n v="20"/>
    <x v="8"/>
    <x v="1"/>
  </r>
  <r>
    <d v="2018-03-27T00:00:00"/>
    <s v="FPI"/>
    <s v="'30-95-41"/>
    <n v="20505460"/>
    <s v="BRADLEY LUCKMAN J LUCKMAN 00151489632BBCNQGX 090127     10 27MAR18 09:46"/>
    <m/>
    <n v="20"/>
    <n v="7453.37"/>
    <n v="20"/>
    <x v="8"/>
    <x v="1"/>
  </r>
  <r>
    <d v="2018-03-27T00:00:00"/>
    <s v="FPI"/>
    <s v="'30-95-41"/>
    <n v="20505460"/>
    <s v="LUCY EVANS F HATFIELD-EVANS 00151202632BBDPJTT 090128     10 27MAR18 19:24"/>
    <m/>
    <n v="20"/>
    <n v="7493.37"/>
    <n v="20"/>
    <x v="8"/>
    <x v="1"/>
  </r>
  <r>
    <d v="2018-03-27T00:00:00"/>
    <s v="FPI"/>
    <s v="'30-95-41"/>
    <n v="20505460"/>
    <s v="MARTIN CT ALICE MARTIN 463345115202723001 404759     10 27MAR18 20:25"/>
    <m/>
    <n v="20"/>
    <n v="7513.37"/>
    <n v="20"/>
    <x v="8"/>
    <x v="1"/>
  </r>
  <r>
    <d v="2018-03-27T00:00:00"/>
    <s v="FPI"/>
    <s v="'30-95-41"/>
    <n v="20505460"/>
    <s v="MILLER M &amp; L CIARA MILLER 413162754311723001 403109     10 27MAR18 11:34"/>
    <m/>
    <n v="20"/>
    <n v="7473.37"/>
    <n v="20"/>
    <x v="8"/>
    <x v="1"/>
  </r>
  <r>
    <d v="2018-03-28T00:00:00"/>
    <s v="FPI"/>
    <s v="'30-95-41"/>
    <n v="20505460"/>
    <s v="KIRBY M A &amp; M A PIERS KIRBY 44090111196548000N 600127     10 28MAR18 09:01"/>
    <m/>
    <n v="20"/>
    <n v="7533.37"/>
    <n v="20"/>
    <x v="8"/>
    <x v="1"/>
  </r>
  <r>
    <d v="2018-03-29T00:00:00"/>
    <s v="FPI"/>
    <s v="'30-95-41"/>
    <n v="20505460"/>
    <s v="CROZIER PJ&amp;CL ZAC CROZIER 836914758502923001 404759     10 29MAR18 20:58"/>
    <m/>
    <n v="20"/>
    <n v="7573.37"/>
    <n v="20"/>
    <x v="8"/>
    <x v="1"/>
  </r>
  <r>
    <d v="2018-03-29T00:00:00"/>
    <s v="FPI"/>
    <s v="'30-95-41"/>
    <n v="20505460"/>
    <s v="GURNSEY DAVID EDAN GURNSEY FP18088O00680122 070116     10 29MAR18 10:03"/>
    <m/>
    <n v="20"/>
    <n v="7553.37"/>
    <n v="20"/>
    <x v="8"/>
    <x v="1"/>
  </r>
  <r>
    <d v="2018-03-29T00:00:00"/>
    <s v="FPI"/>
    <s v="'30-95-41"/>
    <n v="20505460"/>
    <s v="JACKSON S+R A AND H JACKSON RP4659981953747700 203964     10 29MAR18 22:53"/>
    <m/>
    <n v="40"/>
    <n v="7613.37"/>
    <n v="40"/>
    <x v="8"/>
    <x v="1"/>
  </r>
  <r>
    <d v="2018-04-03T00:00:00"/>
    <s v="BGC"/>
    <s v="'30-95-41"/>
    <n v="20505460"/>
    <s v="BRITISH CYCLING FE ZFCMA04"/>
    <m/>
    <n v="54"/>
    <n v="7687.37"/>
    <n v="54"/>
    <x v="0"/>
    <x v="1"/>
  </r>
  <r>
    <d v="2018-04-03T00:00:00"/>
    <s v="FPI"/>
    <s v="'30-95-41"/>
    <n v="20505460"/>
    <s v="CATHERINE SMITH BARNEY SMITH 00153425632BSFTDBJ 090128     10 31MAR18 16:49"/>
    <m/>
    <n v="20"/>
    <n v="7633.37"/>
    <n v="20"/>
    <x v="8"/>
    <x v="1"/>
  </r>
  <r>
    <d v="2018-04-09T00:00:00"/>
    <s v="FPI"/>
    <s v="'30-95-41"/>
    <n v="20505460"/>
    <s v="BERRY RN BERRY 792991105302904001 404783     10 09APR18 20:35"/>
    <m/>
    <n v="40"/>
    <n v="7727.37"/>
    <n v="40"/>
    <x v="8"/>
    <x v="1"/>
  </r>
  <r>
    <d v="2018-04-09T00:00:00"/>
    <s v="FPI"/>
    <s v="'30-95-41"/>
    <n v="20505460"/>
    <s v="JAMES CHRISTOPHER CHARLIE JAMES FP18099O10132667 070116     10 09APR18 20:49"/>
    <m/>
    <n v="20"/>
    <n v="7807.37"/>
    <n v="20"/>
    <x v="8"/>
    <x v="1"/>
  </r>
  <r>
    <d v="2018-04-09T00:00:00"/>
    <s v="FPI"/>
    <s v="'30-95-41"/>
    <n v="20505460"/>
    <s v="JONES L&amp;KA REUBEN JONES JUNIO 079423833132904001 401156     10 09APR18 23:13"/>
    <m/>
    <n v="20"/>
    <n v="7867.37"/>
    <n v="20"/>
    <x v="8"/>
    <x v="1"/>
  </r>
  <r>
    <d v="2018-04-09T00:00:00"/>
    <s v="FPI"/>
    <s v="'30-95-41"/>
    <n v="20505460"/>
    <s v="NELSON T N WILLS+PTOLEMY NELS RP4659982733584800 204606     10 09APR18 20:57"/>
    <m/>
    <n v="40"/>
    <n v="7847.37"/>
    <n v="40"/>
    <x v="8"/>
    <x v="1"/>
  </r>
  <r>
    <d v="2018-04-09T00:00:00"/>
    <s v="FPI"/>
    <s v="'30-95-41"/>
    <n v="20505460"/>
    <s v="WILLIAMS K&amp;A GRACE DAISY BEN 300938634402904001 401100     10 09APR18 20:44"/>
    <m/>
    <n v="60"/>
    <n v="7787.37"/>
    <n v="60"/>
    <x v="8"/>
    <x v="1"/>
  </r>
  <r>
    <d v="2018-04-10T00:00:00"/>
    <s v="FPI"/>
    <s v="'30-95-41"/>
    <n v="20505460"/>
    <s v="ALICE BRUCE MALVERN CYCLE 00153425632BSKNBTN 090129     10 10APR18 10:48"/>
    <m/>
    <n v="40"/>
    <n v="7947.37"/>
    <n v="40"/>
    <x v="8"/>
    <x v="1"/>
  </r>
  <r>
    <d v="2018-04-10T00:00:00"/>
    <s v="FPI"/>
    <s v="'30-95-41"/>
    <n v="20505460"/>
    <s v="ALLEN T+J PETER ALLEN- JUNIO RP4679968515310200 201335     10 10APR18 22:04"/>
    <m/>
    <n v="20"/>
    <n v="8047.37"/>
    <n v="20"/>
    <x v="8"/>
    <x v="1"/>
  </r>
  <r>
    <d v="2018-04-10T00:00:00"/>
    <s v="TFR"/>
    <s v="'30-95-41"/>
    <n v="20505460"/>
    <s v="C THOMAS THOMAS HAF"/>
    <m/>
    <n v="60"/>
    <n v="8027.37"/>
    <n v="60"/>
    <x v="8"/>
    <x v="1"/>
  </r>
  <r>
    <d v="2018-04-10T00:00:00"/>
    <s v="FPI"/>
    <s v="'30-95-41"/>
    <n v="20505460"/>
    <s v="KENT MARTIN LUCAS KENT FP18100O10353079 070246     10 10APR18 07:44"/>
    <m/>
    <n v="20"/>
    <n v="7907.37"/>
    <n v="20"/>
    <x v="8"/>
    <x v="1"/>
  </r>
  <r>
    <d v="2018-04-10T00:00:00"/>
    <s v="FPI"/>
    <s v="'30-95-41"/>
    <n v="20505460"/>
    <s v="STEVENS G JOSEPH LEAVER 331945048411014001 404410     10 10APR18 11:48"/>
    <m/>
    <n v="20"/>
    <n v="7967.37"/>
    <n v="20"/>
    <x v="8"/>
    <x v="1"/>
  </r>
  <r>
    <d v="2018-04-10T00:00:00"/>
    <s v="FPI"/>
    <s v="'30-95-41"/>
    <n v="20505460"/>
    <s v="YOUNG WP HARRISON YOUNG RP4659982745746700 203964     10 10APR18 06:44"/>
    <m/>
    <n v="20"/>
    <n v="7887.37"/>
    <n v="20"/>
    <x v="8"/>
    <x v="1"/>
  </r>
  <r>
    <d v="2018-04-11T00:00:00"/>
    <s v="TFR"/>
    <s v="'30-95-41"/>
    <n v="20505460"/>
    <s v="A FOX JOSIE MURPHY JUNIO"/>
    <m/>
    <n v="20"/>
    <n v="8067.37"/>
    <n v="20"/>
    <x v="8"/>
    <x v="1"/>
  </r>
  <r>
    <d v="2018-04-11T00:00:00"/>
    <s v="FPI"/>
    <s v="'30-95-41"/>
    <n v="20505460"/>
    <s v="NIXON MJ&amp;LJ BETHIA+ELIJAHNIXON 567670403401114001 402820     10 11APR18 10:43"/>
    <m/>
    <n v="40"/>
    <n v="8107.37"/>
    <n v="40"/>
    <x v="8"/>
    <x v="1"/>
  </r>
  <r>
    <d v="2018-04-11T00:00:00"/>
    <s v="FPI"/>
    <s v="'30-95-41"/>
    <n v="20505460"/>
    <s v="ROCCA S/A DARCEY ROCCA 48225314707113000R 832845     10 11APR18 22:53"/>
    <m/>
    <n v="20"/>
    <n v="8147.37"/>
    <n v="20"/>
    <x v="8"/>
    <x v="1"/>
  </r>
  <r>
    <d v="2018-04-11T00:00:00"/>
    <s v="FPI"/>
    <s v="'30-95-41"/>
    <n v="20505460"/>
    <s v="TURNBULL TK CA OLLIE TURNBULL 62121552083537000R 162120     10 11APR18 12:15"/>
    <m/>
    <n v="20"/>
    <n v="8127.37"/>
    <n v="20"/>
    <x v="8"/>
    <x v="1"/>
  </r>
  <r>
    <d v="2018-04-12T00:00:00"/>
    <s v="TFR"/>
    <s v="'30-95-41"/>
    <n v="20505460"/>
    <s v="D REID LOCHIE REID"/>
    <m/>
    <n v="20"/>
    <n v="8187.37"/>
    <n v="20"/>
    <x v="8"/>
    <x v="1"/>
  </r>
  <r>
    <d v="2018-04-12T00:00:00"/>
    <s v="TFR"/>
    <s v="'30-95-41"/>
    <n v="20505460"/>
    <s v="D REID RAFFIE REID"/>
    <m/>
    <n v="20"/>
    <n v="8167.37"/>
    <n v="20"/>
    <x v="8"/>
    <x v="1"/>
  </r>
  <r>
    <d v="2018-04-16T00:00:00"/>
    <s v="FPI"/>
    <s v="'30-95-41"/>
    <n v="20505460"/>
    <s v="DAWKINS JW LAURIE DAWKINS 081028605431614001 404759     10 16APR18 13:45"/>
    <m/>
    <n v="20"/>
    <n v="8247.3700000000008"/>
    <n v="20"/>
    <x v="8"/>
    <x v="1"/>
  </r>
  <r>
    <d v="2018-04-16T00:00:00"/>
    <s v="FPI"/>
    <s v="'30-95-41"/>
    <n v="20505460"/>
    <s v="L CLARKE HOWIE CLARKE 400000000356690019 777212     10 15APR18 05:09"/>
    <m/>
    <n v="20"/>
    <n v="8227.3700000000008"/>
    <n v="20"/>
    <x v="8"/>
    <x v="1"/>
  </r>
  <r>
    <d v="2018-04-16T00:00:00"/>
    <s v="FPI"/>
    <s v="'30-95-41"/>
    <n v="20505460"/>
    <s v="POOLE LE ABIGAIL PROSSER 14090340206635000N 538133     10 14APR18 09:03"/>
    <m/>
    <n v="20"/>
    <n v="8207.3700000000008"/>
    <n v="20"/>
    <x v="8"/>
    <x v="1"/>
  </r>
  <r>
    <d v="2018-04-25T00:00:00"/>
    <s v="CHQ"/>
    <s v="'30-95-41"/>
    <n v="20505460"/>
    <n v="417"/>
    <n v="29.53"/>
    <m/>
    <n v="8217.84"/>
    <n v="-29.53"/>
    <x v="2"/>
    <x v="1"/>
  </r>
  <r>
    <d v="2018-04-25T00:00:00"/>
    <s v="DEP"/>
    <s v="'30-95-41"/>
    <n v="20505460"/>
    <n v="500251"/>
    <m/>
    <n v="238"/>
    <n v="8475.84"/>
    <n v="220"/>
    <x v="8"/>
    <x v="1"/>
  </r>
  <r>
    <d v="2018-04-25T00:00:00"/>
    <m/>
    <m/>
    <m/>
    <m/>
    <m/>
    <m/>
    <m/>
    <n v="18"/>
    <x v="0"/>
    <x v="1"/>
  </r>
  <r>
    <d v="2018-04-25T00:00:00"/>
    <s v="FPI"/>
    <s v="'30-95-41"/>
    <n v="20505460"/>
    <s v="O CONNELL JEA FIN TAME-COACHING RP4659983861904700 209861     10 25APR18 10:53"/>
    <m/>
    <n v="20"/>
    <n v="8237.84"/>
    <n v="20"/>
    <x v="8"/>
    <x v="1"/>
  </r>
  <r>
    <d v="2018-04-26T00:00:00"/>
    <s v="PAY"/>
    <s v="'30-95-41"/>
    <n v="20505460"/>
    <n v="419"/>
    <n v="220"/>
    <m/>
    <n v="8255.84"/>
    <n v="-220"/>
    <x v="7"/>
    <x v="1"/>
  </r>
  <r>
    <d v="2018-04-27T00:00:00"/>
    <s v="BGC"/>
    <s v="'30-95-41"/>
    <n v="20505460"/>
    <s v="BRITISH CYCLING FE ZFCMA04"/>
    <m/>
    <n v="120"/>
    <n v="8375.84"/>
    <n v="120"/>
    <x v="0"/>
    <x v="1"/>
  </r>
  <r>
    <d v="2018-05-04T00:00:00"/>
    <s v="CHQ"/>
    <s v="'30-95-41"/>
    <n v="20505460"/>
    <n v="420"/>
    <n v="49.58"/>
    <m/>
    <n v="8368.26"/>
    <n v="-49.58"/>
    <x v="7"/>
    <x v="1"/>
  </r>
  <r>
    <d v="2018-05-04T00:00:00"/>
    <s v="BGC"/>
    <s v="'30-95-41"/>
    <n v="20505460"/>
    <s v="BRITISH CYCLING FE ZFCMA04"/>
    <m/>
    <n v="42"/>
    <n v="8417.84"/>
    <n v="42"/>
    <x v="0"/>
    <x v="1"/>
  </r>
  <r>
    <d v="2018-05-08T00:00:00"/>
    <s v="CHQ"/>
    <s v="'30-95-41"/>
    <n v="20505460"/>
    <n v="418"/>
    <n v="970"/>
    <m/>
    <n v="7398.26"/>
    <n v="-970"/>
    <x v="15"/>
    <x v="1"/>
  </r>
  <r>
    <d v="2018-05-09T00:00:00"/>
    <s v="FPI"/>
    <s v="'30-95-41"/>
    <n v="20505460"/>
    <s v="MARTIN CT ALICE MARTIN 309795742111905001 404759     10 09MAY18 11:12"/>
    <m/>
    <n v="2.5"/>
    <n v="7400.76"/>
    <n v="2.5"/>
    <x v="8"/>
    <x v="1"/>
  </r>
  <r>
    <d v="2018-05-11T00:00:00"/>
    <s v="CHQ"/>
    <s v="'30-95-41"/>
    <n v="20505460"/>
    <n v="421"/>
    <n v="6"/>
    <m/>
    <n v="7394.76"/>
    <n v="-6"/>
    <x v="0"/>
    <x v="1"/>
  </r>
  <r>
    <d v="2018-05-17T00:00:00"/>
    <s v="DEP"/>
    <s v="'30-95-41"/>
    <n v="20505460"/>
    <n v="500252"/>
    <m/>
    <n v="67"/>
    <n v="7461.76"/>
    <n v="6"/>
    <x v="0"/>
    <x v="1"/>
  </r>
  <r>
    <d v="2018-05-17T00:00:00"/>
    <m/>
    <m/>
    <m/>
    <m/>
    <m/>
    <m/>
    <m/>
    <n v="12"/>
    <x v="8"/>
    <x v="1"/>
  </r>
  <r>
    <d v="2018-05-17T00:00:00"/>
    <m/>
    <m/>
    <m/>
    <m/>
    <m/>
    <m/>
    <m/>
    <n v="20"/>
    <x v="4"/>
    <x v="1"/>
  </r>
  <r>
    <d v="2018-05-17T00:00:00"/>
    <m/>
    <m/>
    <m/>
    <m/>
    <m/>
    <m/>
    <m/>
    <n v="29"/>
    <x v="2"/>
    <x v="1"/>
  </r>
  <r>
    <d v="2018-05-18T00:00:00"/>
    <s v="FPI"/>
    <s v="'30-95-41"/>
    <n v="20505460"/>
    <s v="CROZIER C L CROZIER MEMBERSHIP 339290934401815001 401710     10 18MAY18 10:44"/>
    <m/>
    <n v="24"/>
    <n v="7485.76"/>
    <n v="24"/>
    <x v="0"/>
    <x v="1"/>
  </r>
  <r>
    <d v="2018-05-23T00:00:00"/>
    <s v="CHQ"/>
    <s v="'30-95-41"/>
    <n v="20505460"/>
    <n v="424"/>
    <n v="80"/>
    <m/>
    <n v="7405.76"/>
    <n v="-80"/>
    <x v="10"/>
    <x v="1"/>
  </r>
  <r>
    <d v="2018-05-24T00:00:00"/>
    <s v="CHQ"/>
    <s v="'30-95-41"/>
    <n v="20505460"/>
    <n v="422"/>
    <n v="80"/>
    <m/>
    <n v="7325.76"/>
    <n v="-80"/>
    <x v="10"/>
    <x v="1"/>
  </r>
  <r>
    <d v="2018-05-25T00:00:00"/>
    <s v="FPI"/>
    <s v="'30-95-41"/>
    <n v="20505460"/>
    <s v="ALICE BRUCE MALVERN CYCLE 00153425632BTDFLLZ 090129     10 25MAY18 22:00"/>
    <m/>
    <n v="40"/>
    <n v="7485.76"/>
    <n v="40"/>
    <x v="8"/>
    <x v="1"/>
  </r>
  <r>
    <d v="2018-05-25T00:00:00"/>
    <s v="FPI"/>
    <s v="'30-95-41"/>
    <n v="20505460"/>
    <s v="ARCHER VJ&amp;B JOE ARCHER 112848443302525001 404777     10 25MAY18 20:33"/>
    <m/>
    <n v="20"/>
    <n v="7445.76"/>
    <n v="20"/>
    <x v="8"/>
    <x v="1"/>
  </r>
  <r>
    <d v="2018-05-25T00:00:00"/>
    <s v="FPI"/>
    <s v="'30-95-41"/>
    <n v="20505460"/>
    <s v="BRADLEY LUCKMAN J LUCKMAN 00151489632BBCPWSG 090127     10 25MAY18 18:35"/>
    <m/>
    <n v="20"/>
    <n v="7425.76"/>
    <n v="20"/>
    <x v="8"/>
    <x v="1"/>
  </r>
  <r>
    <d v="2018-05-25T00:00:00"/>
    <s v="FPI"/>
    <s v="'30-95-41"/>
    <n v="20505460"/>
    <s v="DAWKINS JW LAURIE DAWKINS 832729142461525001 404759     10 25MAY18 16:42"/>
    <m/>
    <n v="20"/>
    <n v="7345.76"/>
    <n v="20"/>
    <x v="8"/>
    <x v="1"/>
  </r>
  <r>
    <d v="2018-05-25T00:00:00"/>
    <s v="FPI"/>
    <s v="'30-95-41"/>
    <n v="20505460"/>
    <s v="WILLIAMS K&amp;A GRACE DAISY BEN 381833525461525001 401100     10 25MAY18 16:45"/>
    <m/>
    <n v="60"/>
    <n v="7405.76"/>
    <n v="60"/>
    <x v="8"/>
    <x v="1"/>
  </r>
  <r>
    <d v="2018-05-29T00:00:00"/>
    <s v="FPI"/>
    <s v="'30-95-41"/>
    <n v="20505460"/>
    <s v="DUTTON DAVID LUCAS DUTTON HOODI FP18148O07926221 070116     10 28MAY18 17:39"/>
    <m/>
    <n v="20"/>
    <n v="7565.76"/>
    <n v="20"/>
    <x v="8"/>
    <x v="1"/>
  </r>
  <r>
    <d v="2018-05-29T00:00:00"/>
    <s v="FPI"/>
    <s v="'30-95-41"/>
    <n v="20505460"/>
    <s v="JACKSON S+R AARON HANNAJACKSON RP4659986331182400 203964     10 26MAY18 10:50"/>
    <m/>
    <n v="40"/>
    <n v="7525.76"/>
    <n v="40"/>
    <x v="8"/>
    <x v="1"/>
  </r>
  <r>
    <d v="2018-05-29T00:00:00"/>
    <s v="FPI"/>
    <s v="'30-95-41"/>
    <n v="20505460"/>
    <s v="MILLER M &amp; L CIARA MILLER 737254327421725001 403109     10 27MAY18 12:47"/>
    <m/>
    <n v="20"/>
    <n v="7545.76"/>
    <n v="20"/>
    <x v="8"/>
    <x v="1"/>
  </r>
  <r>
    <d v="2018-05-29T00:00:00"/>
    <s v="FPI"/>
    <s v="'30-95-41"/>
    <n v="20505460"/>
    <s v="NELSON T N WILLS PTOLEMY NELS RP4659986529904300 204606     10 29MAY18 15:49"/>
    <m/>
    <n v="40"/>
    <n v="7605.76"/>
    <n v="40"/>
    <x v="8"/>
    <x v="1"/>
  </r>
  <r>
    <d v="2018-05-30T00:00:00"/>
    <s v="CHQ"/>
    <s v="'30-95-41"/>
    <n v="20505460"/>
    <n v="423"/>
    <n v="80"/>
    <m/>
    <n v="7525.76"/>
    <n v="-80"/>
    <x v="10"/>
    <x v="1"/>
  </r>
  <r>
    <d v="2018-05-30T00:00:00"/>
    <s v="FPI"/>
    <s v="'30-95-41"/>
    <n v="20505460"/>
    <s v="CATHERINE SMITH BARNEY SMITH 00153425632BTFQVLT 090128     10 30MAY18 17:47"/>
    <m/>
    <n v="20"/>
    <n v="7545.76"/>
    <n v="20"/>
    <x v="8"/>
    <x v="1"/>
  </r>
  <r>
    <d v="2018-05-30T00:00:00"/>
    <s v="FPI"/>
    <s v="'30-95-41"/>
    <n v="20505460"/>
    <s v="KIRBY M A &amp; M A PIERS KIRBY JUNE 27223025240894000N 600127     10 30MAY18 22:30"/>
    <m/>
    <n v="20"/>
    <n v="7565.76"/>
    <n v="20"/>
    <x v="8"/>
    <x v="1"/>
  </r>
  <r>
    <d v="2018-05-31T00:00:00"/>
    <s v="FPI"/>
    <s v="'30-95-41"/>
    <n v="20505460"/>
    <s v="BERRY RN BERRY 950091109032135001 404783     10 31MAY18 23:09"/>
    <m/>
    <n v="40"/>
    <n v="7605.76"/>
    <n v="40"/>
    <x v="8"/>
    <x v="1"/>
  </r>
  <r>
    <d v="2018-06-01T00:00:00"/>
    <s v="BGC"/>
    <s v="'30-95-41"/>
    <n v="20505460"/>
    <s v="BRITISH CYCLING FE ZFCMA04"/>
    <m/>
    <n v="24"/>
    <n v="7629.76"/>
    <n v="24"/>
    <x v="0"/>
    <x v="1"/>
  </r>
  <r>
    <d v="2018-06-04T00:00:00"/>
    <s v="TFR"/>
    <s v="'30-95-41"/>
    <n v="20505460"/>
    <s v="C THOMAS THOMAS HAF"/>
    <m/>
    <n v="60"/>
    <n v="7749.76"/>
    <n v="60"/>
    <x v="8"/>
    <x v="1"/>
  </r>
  <r>
    <d v="2018-06-04T00:00:00"/>
    <s v="FPI"/>
    <s v="'30-95-41"/>
    <n v="20505460"/>
    <s v="CROZIER PJ&amp;CL ZAC CROZIER 324077241461406001 404759     10 04JUN18 16:41"/>
    <m/>
    <n v="20"/>
    <n v="7689.76"/>
    <n v="20"/>
    <x v="8"/>
    <x v="1"/>
  </r>
  <r>
    <d v="2018-06-04T00:00:00"/>
    <s v="FPI"/>
    <s v="'30-95-41"/>
    <n v="20505460"/>
    <s v="JONES L&amp;KA REUBEN JONES JUNIO 194327610332406001 401156     10 04JUN18 23:30"/>
    <m/>
    <n v="20"/>
    <n v="7769.76"/>
    <n v="20"/>
    <x v="8"/>
    <x v="1"/>
  </r>
  <r>
    <d v="2018-06-04T00:00:00"/>
    <s v="FPI"/>
    <s v="'30-95-41"/>
    <n v="20505460"/>
    <s v="MARTIN CT ALICE MARTIN 302695541090206001 404759     10 02JUN18 09:01"/>
    <m/>
    <n v="20"/>
    <n v="7649.76"/>
    <n v="20"/>
    <x v="8"/>
    <x v="1"/>
  </r>
  <r>
    <d v="2018-06-04T00:00:00"/>
    <s v="FPI"/>
    <s v="'30-95-41"/>
    <n v="20505460"/>
    <s v="WILKINS&amp;HATCHER JEMIMA HATCHER-WIL 36045638861247000N 522139     10 04JUN18 04:56"/>
    <m/>
    <n v="20"/>
    <n v="7669.76"/>
    <n v="20"/>
    <x v="8"/>
    <x v="1"/>
  </r>
  <r>
    <d v="2018-06-05T00:00:00"/>
    <s v="FPI"/>
    <s v="'30-95-41"/>
    <n v="20505460"/>
    <s v="ALLEN T+J PETER ALLEN- JUNIO RP4679963237720500 201335     10 05JUN18 22:32"/>
    <m/>
    <n v="20"/>
    <n v="7929.76"/>
    <n v="20"/>
    <x v="8"/>
    <x v="1"/>
  </r>
  <r>
    <d v="2018-06-05T00:00:00"/>
    <s v="FPI"/>
    <s v="'30-95-41"/>
    <n v="20505460"/>
    <s v="HARDING K SIM HARDING 62152527362247000N 558136     10 05JUN18 15:25"/>
    <m/>
    <n v="20"/>
    <n v="7909.76"/>
    <n v="20"/>
    <x v="8"/>
    <x v="1"/>
  </r>
  <r>
    <d v="2018-06-05T00:00:00"/>
    <s v="FPI"/>
    <s v="'30-95-41"/>
    <n v="20505460"/>
    <s v="JAMES CHRISTOPHER CHARLIE JAMES FP18156O15562269 070116     10 05JUN18 07:22"/>
    <m/>
    <n v="20"/>
    <n v="7809.76"/>
    <n v="20"/>
    <x v="8"/>
    <x v="1"/>
  </r>
  <r>
    <d v="2018-06-05T00:00:00"/>
    <s v="FPI"/>
    <s v="'30-95-41"/>
    <n v="20505460"/>
    <s v="KENT MARTIN LUCAS KENT FP18156O15632796 070246     10 05JUN18 09:07"/>
    <m/>
    <n v="20"/>
    <n v="7869.76"/>
    <n v="20"/>
    <x v="8"/>
    <x v="1"/>
  </r>
  <r>
    <d v="2018-06-05T00:00:00"/>
    <s v="TFR"/>
    <s v="'30-95-41"/>
    <n v="20505460"/>
    <s v="P ROBERTS ROSIEROBERTSJUN18"/>
    <m/>
    <n v="20"/>
    <n v="7829.76"/>
    <n v="20"/>
    <x v="8"/>
    <x v="1"/>
  </r>
  <r>
    <d v="2018-06-05T00:00:00"/>
    <s v="FPI"/>
    <s v="'30-95-41"/>
    <n v="20505460"/>
    <s v="POOLE LE ABIGAIL PROSSER 02053938146087000N 538133     10 05JUN18 05:39"/>
    <m/>
    <n v="20"/>
    <n v="7789.76"/>
    <n v="20"/>
    <x v="8"/>
    <x v="1"/>
  </r>
  <r>
    <d v="2018-06-05T00:00:00"/>
    <s v="TFR"/>
    <s v="'30-95-41"/>
    <n v="20505460"/>
    <s v="R ALLEN EVA BAILEY-ALLEN"/>
    <m/>
    <n v="20"/>
    <n v="7849.76"/>
    <n v="20"/>
    <x v="8"/>
    <x v="1"/>
  </r>
  <r>
    <d v="2018-06-05T00:00:00"/>
    <s v="FPI"/>
    <s v="'30-95-41"/>
    <n v="20505460"/>
    <s v="YOUNG WP HARRISON YOUNG RP4659987133826500 203964     10 05JUN18 12:50"/>
    <m/>
    <n v="20"/>
    <n v="7889.76"/>
    <n v="20"/>
    <x v="8"/>
    <x v="1"/>
  </r>
  <r>
    <d v="2018-06-06T00:00:00"/>
    <s v="FPI"/>
    <s v="'30-95-41"/>
    <n v="20505460"/>
    <s v="HAIGHTON RACHEL ANYA HAIGHTON FP18157O16821618 070116     10 06JUN18 18:23"/>
    <m/>
    <n v="20"/>
    <n v="7969.76"/>
    <n v="20"/>
    <x v="8"/>
    <x v="1"/>
  </r>
  <r>
    <d v="2018-06-06T00:00:00"/>
    <s v="FPI"/>
    <s v="'30-95-41"/>
    <n v="20505460"/>
    <s v="HAIGHTON RACHEL CHARLIE HAIGHTON FP18157O16821012 070116     10 06JUN18 18:22"/>
    <m/>
    <n v="20"/>
    <n v="7949.76"/>
    <n v="20"/>
    <x v="8"/>
    <x v="1"/>
  </r>
  <r>
    <d v="2018-06-06T00:00:00"/>
    <s v="FPI"/>
    <s v="'30-95-41"/>
    <n v="20505460"/>
    <s v="HAIGHTON RACHEL ZOE HAIGHTON FP18157O16822131 070116     10 06JUN18 18:23"/>
    <m/>
    <n v="20"/>
    <n v="7989.76"/>
    <n v="20"/>
    <x v="8"/>
    <x v="1"/>
  </r>
  <r>
    <d v="2018-06-07T00:00:00"/>
    <s v="CHQ"/>
    <s v="'30-95-41"/>
    <n v="20505460"/>
    <n v="431"/>
    <n v="60"/>
    <m/>
    <n v="7929.76"/>
    <n v="-60"/>
    <x v="11"/>
    <x v="1"/>
  </r>
  <r>
    <d v="2018-06-07T00:00:00"/>
    <s v="FPI"/>
    <s v="'30-95-41"/>
    <n v="20505460"/>
    <s v="ANDREW THORNBER TOBY THORNBER 00151075632BBFYPQG 090126     10 07JUN18 18:59"/>
    <m/>
    <n v="20"/>
    <n v="8029.76"/>
    <n v="20"/>
    <x v="8"/>
    <x v="1"/>
  </r>
  <r>
    <d v="2018-06-07T00:00:00"/>
    <s v="FPI"/>
    <s v="'30-95-41"/>
    <n v="20505460"/>
    <s v="DAVIES RH &amp; RC RE TOM AND ARTHUR 09114531326607000N 535041     10 07JUN18 11:45"/>
    <m/>
    <n v="40"/>
    <n v="8009.76"/>
    <n v="40"/>
    <x v="8"/>
    <x v="1"/>
  </r>
  <r>
    <d v="2018-06-07T00:00:00"/>
    <s v="FPI"/>
    <s v="'30-95-41"/>
    <n v="20505460"/>
    <s v="GURNSEY DAVID EDAN GURNSEY FP18158O17245132 070116     10 07JUN18 10:03"/>
    <m/>
    <n v="20"/>
    <n v="7949.76"/>
    <n v="20"/>
    <x v="8"/>
    <x v="1"/>
  </r>
  <r>
    <d v="2018-06-07T00:00:00"/>
    <s v="FPI"/>
    <s v="'30-95-41"/>
    <n v="20505460"/>
    <s v="LUCY EVANS F HATFIELD-EVANS 00151202632BBDSJMQ 090128     10 07JUN18 11:36"/>
    <m/>
    <n v="20"/>
    <n v="7969.76"/>
    <n v="20"/>
    <x v="8"/>
    <x v="1"/>
  </r>
  <r>
    <d v="2018-06-07T00:00:00"/>
    <s v="FPI"/>
    <s v="'30-95-41"/>
    <n v="20505460"/>
    <s v="MARTHA WORTHINGTON JONAH WORTHINGTON 00151489632BBCQFQX 090126     10 07JUN18 23:23"/>
    <m/>
    <n v="20"/>
    <n v="8049.76"/>
    <n v="20"/>
    <x v="8"/>
    <x v="1"/>
  </r>
  <r>
    <d v="2018-06-11T00:00:00"/>
    <s v="FPI"/>
    <s v="'30-95-41"/>
    <n v="20505460"/>
    <s v="DEWHURST C V TOM DAVI AVO 245420610021116001 404717     10 11JUN18 12:00"/>
    <m/>
    <n v="60"/>
    <n v="8149.76"/>
    <n v="60"/>
    <x v="8"/>
    <x v="1"/>
  </r>
  <r>
    <d v="2018-06-11T00:00:00"/>
    <s v="FPI"/>
    <s v="'30-95-41"/>
    <n v="20505460"/>
    <s v="O CONNELL JEA FIN + AVA TAME-MCS RP4659987562315700 209861     10 11JUN18 09:22"/>
    <m/>
    <n v="40"/>
    <n v="8089.76"/>
    <n v="40"/>
    <x v="8"/>
    <x v="1"/>
  </r>
  <r>
    <d v="2018-06-12T00:00:00"/>
    <s v="FPI"/>
    <s v="'30-95-41"/>
    <n v="20505460"/>
    <s v="ROCCA S/A DARCEY ROCCA 57231324748571000R 832845     10 12JUN18 23:13"/>
    <m/>
    <n v="20"/>
    <n v="8169.76"/>
    <n v="20"/>
    <x v="8"/>
    <x v="1"/>
  </r>
  <r>
    <d v="2018-06-13T00:00:00"/>
    <s v="FPI"/>
    <s v="'30-95-41"/>
    <n v="20505460"/>
    <s v="BUTLER SK LOCKELLIOT ROBERTS 503181517071316001 402029     10 13JUN18 17:07"/>
    <m/>
    <n v="40"/>
    <n v="8269.76"/>
    <n v="40"/>
    <x v="8"/>
    <x v="1"/>
  </r>
  <r>
    <d v="2018-06-13T00:00:00"/>
    <s v="FPI"/>
    <s v="'30-95-41"/>
    <n v="20505460"/>
    <s v="JOSEPHINE LEWIS BARNEY PALMER 00151612632BBDBMWH 090126     10 13JUN18 09:08"/>
    <m/>
    <n v="20"/>
    <n v="8189.76"/>
    <n v="20"/>
    <x v="8"/>
    <x v="1"/>
  </r>
  <r>
    <d v="2018-06-13T00:00:00"/>
    <s v="FPI"/>
    <s v="'30-95-41"/>
    <n v="20505460"/>
    <s v="MARTHA WORTHINGTON JONAH WORTHINGTON 00151489632BBCQHVB 090126     10 13JUN18 23:27"/>
    <m/>
    <n v="5"/>
    <n v="8294.76"/>
    <n v="5"/>
    <x v="8"/>
    <x v="1"/>
  </r>
  <r>
    <d v="2018-06-13T00:00:00"/>
    <s v="FPI"/>
    <s v="'30-95-41"/>
    <n v="20505460"/>
    <s v="NIXON MJ&amp;LJ BETHIA/ELIJAHNIXON 980887525461316001 402820     10 13JUN18 16:45"/>
    <m/>
    <n v="40"/>
    <n v="8229.76"/>
    <n v="40"/>
    <x v="8"/>
    <x v="1"/>
  </r>
  <r>
    <d v="2018-06-13T00:00:00"/>
    <s v="FPI"/>
    <s v="'30-95-41"/>
    <n v="20505460"/>
    <s v="STEVENS G JOSEPH LEAVER 149308146032316001 404410     10 13JUN18 23:06"/>
    <m/>
    <n v="20"/>
    <n v="8289.76"/>
    <n v="20"/>
    <x v="8"/>
    <x v="1"/>
  </r>
  <r>
    <d v="2018-06-15T00:00:00"/>
    <s v="CHQ"/>
    <s v="'30-95-41"/>
    <n v="20505460"/>
    <n v="429"/>
    <n v="20"/>
    <m/>
    <n v="8274.76"/>
    <n v="-20"/>
    <x v="10"/>
    <x v="1"/>
  </r>
  <r>
    <d v="2018-06-15T00:00:00"/>
    <s v="DEP"/>
    <s v="'30-95-41"/>
    <n v="20505460"/>
    <n v="500253"/>
    <m/>
    <n v="60"/>
    <n v="8334.76"/>
    <n v="60"/>
    <x v="8"/>
    <x v="1"/>
  </r>
  <r>
    <d v="2018-06-18T00:00:00"/>
    <s v="CHQ"/>
    <s v="'30-95-41"/>
    <n v="20505460"/>
    <n v="427"/>
    <n v="60"/>
    <m/>
    <n v="8274.76"/>
    <n v="-60"/>
    <x v="10"/>
    <x v="1"/>
  </r>
  <r>
    <d v="2018-06-18T00:00:00"/>
    <s v="FPI"/>
    <s v="'30-95-41"/>
    <n v="20505460"/>
    <s v="LISA CLARKE HOWIE CLARKE 180618163349064183 777212     10 18JUN18 16:33"/>
    <m/>
    <n v="20"/>
    <n v="8294.76"/>
    <n v="20"/>
    <x v="8"/>
    <x v="1"/>
  </r>
  <r>
    <d v="2018-06-19T00:00:00"/>
    <s v="CHQ"/>
    <s v="'30-95-41"/>
    <n v="20505460"/>
    <n v="432"/>
    <n v="120"/>
    <m/>
    <n v="8174.76"/>
    <n v="-120"/>
    <x v="1"/>
    <x v="1"/>
  </r>
  <r>
    <d v="2018-06-29T00:00:00"/>
    <s v="DEP"/>
    <s v="'30-95-41"/>
    <n v="20505460"/>
    <n v="500254"/>
    <m/>
    <n v="20"/>
    <n v="8194.76"/>
    <n v="20"/>
    <x v="8"/>
    <x v="1"/>
  </r>
  <r>
    <d v="2018-07-03T00:00:00"/>
    <s v="CHQ"/>
    <s v="'30-95-41"/>
    <n v="20505460"/>
    <n v="428"/>
    <n v="20"/>
    <m/>
    <n v="8174.76"/>
    <n v="-20"/>
    <x v="10"/>
    <x v="1"/>
  </r>
  <r>
    <d v="2018-07-11T00:00:00"/>
    <s v="PAY"/>
    <s v="'30-95-41"/>
    <n v="20505460"/>
    <n v="433"/>
    <n v="150"/>
    <m/>
    <n v="8024.76"/>
    <n v="-150"/>
    <x v="11"/>
    <x v="1"/>
  </r>
  <r>
    <d v="2018-07-12T00:00:00"/>
    <s v="DEP"/>
    <s v="'30-95-41"/>
    <n v="20505460"/>
    <n v="500255"/>
    <m/>
    <n v="60"/>
    <n v="8084.76"/>
    <n v="60"/>
    <x v="8"/>
    <x v="1"/>
  </r>
  <r>
    <d v="2018-07-13T00:00:00"/>
    <s v="CHQ"/>
    <s v="'30-95-41"/>
    <n v="20505460"/>
    <n v="426"/>
    <n v="20"/>
    <m/>
    <n v="8064.76"/>
    <n v="-20"/>
    <x v="10"/>
    <x v="1"/>
  </r>
  <r>
    <d v="2018-07-17T00:00:00"/>
    <s v="CHQ"/>
    <s v="'30-95-41"/>
    <n v="20505460"/>
    <n v="434"/>
    <n v="8.6"/>
    <m/>
    <n v="8056.16"/>
    <n v="-8.6"/>
    <x v="2"/>
    <x v="1"/>
  </r>
  <r>
    <d v="2018-07-18T00:00:00"/>
    <s v="FPI"/>
    <s v="'30-95-41"/>
    <n v="20505460"/>
    <s v="BELDON SM&amp;GHM ISAAC BELDON COACH 014978243511817001 404759     10 18JUL18 11:53"/>
    <m/>
    <n v="16"/>
    <n v="8072.16"/>
    <n v="16"/>
    <x v="8"/>
    <x v="1"/>
  </r>
  <r>
    <d v="2018-07-19T00:00:00"/>
    <s v="CHQ"/>
    <s v="'30-95-41"/>
    <n v="20505460"/>
    <n v="430"/>
    <n v="20"/>
    <m/>
    <n v="8052.16"/>
    <n v="-20"/>
    <x v="10"/>
    <x v="1"/>
  </r>
  <r>
    <d v="2018-07-26T00:00:00"/>
    <s v="CHQ"/>
    <s v="'30-95-41"/>
    <n v="20505460"/>
    <n v="435"/>
    <n v="48"/>
    <m/>
    <n v="8004.16"/>
    <n v="-48"/>
    <x v="11"/>
    <x v="1"/>
  </r>
  <r>
    <d v="2018-08-01T00:00:00"/>
    <s v="BGC"/>
    <s v="'30-95-41"/>
    <n v="20505460"/>
    <s v="BCF ZFCMA04"/>
    <m/>
    <n v="42"/>
    <n v="8046.16"/>
    <n v="42"/>
    <x v="0"/>
    <x v="1"/>
  </r>
  <r>
    <d v="2018-08-06T00:00:00"/>
    <s v="PAY"/>
    <s v="'30-95-41"/>
    <n v="20505460"/>
    <n v="437"/>
    <n v="130"/>
    <m/>
    <n v="7916.16"/>
    <n v="-130"/>
    <x v="11"/>
    <x v="1"/>
  </r>
  <r>
    <d v="2018-08-13T00:00:00"/>
    <s v="CHQ"/>
    <s v="'30-95-41"/>
    <n v="20505460"/>
    <n v="439"/>
    <n v="80"/>
    <m/>
    <n v="7836.16"/>
    <n v="-80"/>
    <x v="10"/>
    <x v="1"/>
  </r>
  <r>
    <d v="2018-08-14T00:00:00"/>
    <s v="DEP"/>
    <s v="'30-95-41"/>
    <n v="20505460"/>
    <n v="500256"/>
    <m/>
    <n v="20"/>
    <n v="7856.16"/>
    <n v="20"/>
    <x v="4"/>
    <x v="1"/>
  </r>
  <r>
    <d v="2018-08-15T00:00:00"/>
    <s v="CHQ"/>
    <s v="'30-95-41"/>
    <n v="20505460"/>
    <n v="438"/>
    <n v="80"/>
    <m/>
    <n v="7776.16"/>
    <n v="-80"/>
    <x v="10"/>
    <x v="1"/>
  </r>
  <r>
    <d v="2018-08-16T00:00:00"/>
    <s v="CHQ"/>
    <s v="'30-95-41"/>
    <n v="20505460"/>
    <n v="425"/>
    <n v="20"/>
    <m/>
    <n v="7756.16"/>
    <n v="-20"/>
    <x v="10"/>
    <x v="1"/>
  </r>
  <r>
    <d v="2018-08-17T00:00:00"/>
    <s v="CHQ"/>
    <s v="'30-95-41"/>
    <n v="20505460"/>
    <n v="447"/>
    <n v="40"/>
    <m/>
    <n v="7716.16"/>
    <n v="-40"/>
    <x v="10"/>
    <x v="1"/>
  </r>
  <r>
    <d v="2018-08-20T00:00:00"/>
    <s v="CHQ"/>
    <s v="'30-95-41"/>
    <n v="20505460"/>
    <n v="443"/>
    <n v="20"/>
    <m/>
    <n v="7696.16"/>
    <n v="-20"/>
    <x v="10"/>
    <x v="1"/>
  </r>
  <r>
    <d v="2018-08-20T00:00:00"/>
    <s v="CHQ"/>
    <s v="'30-95-41"/>
    <n v="20505460"/>
    <n v="444"/>
    <n v="40"/>
    <m/>
    <n v="7656.16"/>
    <n v="-40"/>
    <x v="10"/>
    <x v="1"/>
  </r>
  <r>
    <d v="2018-08-21T00:00:00"/>
    <s v="CHQ"/>
    <s v="'30-95-41"/>
    <n v="20505460"/>
    <n v="445"/>
    <n v="60"/>
    <m/>
    <n v="7596.16"/>
    <n v="-60"/>
    <x v="10"/>
    <x v="1"/>
  </r>
  <r>
    <d v="2018-08-22T00:00:00"/>
    <s v="CHQ"/>
    <s v="'30-95-41"/>
    <n v="20505460"/>
    <n v="440"/>
    <n v="20"/>
    <m/>
    <n v="7576.16"/>
    <n v="-20"/>
    <x v="10"/>
    <x v="1"/>
  </r>
  <r>
    <d v="2018-08-22T00:00:00"/>
    <s v="CHQ"/>
    <s v="'30-95-41"/>
    <n v="20505460"/>
    <n v="441"/>
    <n v="40"/>
    <m/>
    <n v="7536.16"/>
    <n v="-40"/>
    <x v="10"/>
    <x v="1"/>
  </r>
  <r>
    <d v="2018-08-22T00:00:00"/>
    <s v="FPI"/>
    <s v="'30-95-41"/>
    <n v="20505460"/>
    <s v="DAWKINS JW LAURIE DAWKINS 868994146422228001 404759     10 22AUG18 22:46"/>
    <m/>
    <n v="16"/>
    <n v="7584.16"/>
    <n v="16"/>
    <x v="8"/>
    <x v="1"/>
  </r>
  <r>
    <d v="2018-08-22T00:00:00"/>
    <s v="FPI"/>
    <s v="'30-95-41"/>
    <n v="20505460"/>
    <s v="LUCY EVANS F HATFIELD-EVANS 00151202632BBDWKNT 090128     10 22AUG18 22:54"/>
    <m/>
    <n v="16"/>
    <n v="7600.16"/>
    <n v="16"/>
    <x v="8"/>
    <x v="1"/>
  </r>
  <r>
    <d v="2018-08-22T00:00:00"/>
    <s v="FPI"/>
    <s v="'30-95-41"/>
    <n v="20505460"/>
    <s v="MARTHA WORTHINGTON JONAH WORTHINGTON 00151489632BBCRTJK 090126     10 22AUG18 22:29"/>
    <m/>
    <n v="16"/>
    <n v="7552.16"/>
    <n v="16"/>
    <x v="8"/>
    <x v="1"/>
  </r>
  <r>
    <d v="2018-08-22T00:00:00"/>
    <s v="FPI"/>
    <s v="'30-95-41"/>
    <n v="20505460"/>
    <s v="P ROBERTS ROSIEROBERTSSEP18 400000000386402694 309541     10 22AUG18 22:31"/>
    <m/>
    <n v="16"/>
    <n v="7568.16"/>
    <n v="16"/>
    <x v="8"/>
    <x v="1"/>
  </r>
  <r>
    <d v="2018-08-23T00:00:00"/>
    <s v="FPI"/>
    <s v="'30-95-41"/>
    <n v="20505460"/>
    <s v="ARCHER VJ&amp;B JOE ARCHER 098040910071328001 404777     10 23AUG18 17:00"/>
    <m/>
    <n v="16"/>
    <n v="7696.16"/>
    <n v="16"/>
    <x v="8"/>
    <x v="1"/>
  </r>
  <r>
    <d v="2018-08-23T00:00:00"/>
    <s v="FPI"/>
    <s v="'30-95-41"/>
    <n v="20505460"/>
    <s v="BELDON SM&amp;GHM ISAAC BELDON COACH 520389455490328001 404759     10 23AUG18 09:45"/>
    <m/>
    <n v="16"/>
    <n v="7648.16"/>
    <n v="16"/>
    <x v="8"/>
    <x v="1"/>
  </r>
  <r>
    <d v="2018-08-23T00:00:00"/>
    <s v="FPI"/>
    <s v="'30-95-41"/>
    <n v="20505460"/>
    <s v="DUTTON DAVID LUCAS DUTTON FP18235O19859859 070116     10 23AUG18 17:44"/>
    <m/>
    <n v="16"/>
    <n v="7712.16"/>
    <n v="16"/>
    <x v="8"/>
    <x v="1"/>
  </r>
  <r>
    <d v="2018-08-23T00:00:00"/>
    <s v="FPI"/>
    <s v="'30-95-41"/>
    <n v="20505460"/>
    <s v="HARDING K SIM HARDING 24095120095169000N 558136     10 23AUG18 09:51"/>
    <m/>
    <n v="16"/>
    <n v="7664.16"/>
    <n v="16"/>
    <x v="8"/>
    <x v="1"/>
  </r>
  <r>
    <d v="2018-08-23T00:00:00"/>
    <s v="FPI"/>
    <s v="'30-95-41"/>
    <n v="20505460"/>
    <s v="JAMES CHRISTOPHER CHARLIE JAMES FP18235O19943093 070116     10 23AUG18 19:44"/>
    <m/>
    <n v="16"/>
    <n v="7728.16"/>
    <n v="16"/>
    <x v="8"/>
    <x v="1"/>
  </r>
  <r>
    <d v="2018-08-23T00:00:00"/>
    <s v="FPI"/>
    <s v="'30-95-41"/>
    <n v="20505460"/>
    <s v="KENT MARTIN LUCAS KENT FP18235O19949935 070246     10 23AUG18 19:54"/>
    <m/>
    <n v="16"/>
    <n v="7744.16"/>
    <n v="16"/>
    <x v="8"/>
    <x v="1"/>
  </r>
  <r>
    <d v="2018-08-23T00:00:00"/>
    <s v="FPI"/>
    <s v="'30-95-41"/>
    <n v="20505460"/>
    <s v="KIRBY M A &amp; M A PIERS KIRBY 62081123099986000N 600127     10 23AUG18 08:11"/>
    <m/>
    <n v="16"/>
    <n v="7632.16"/>
    <n v="16"/>
    <x v="8"/>
    <x v="1"/>
  </r>
  <r>
    <d v="2018-08-23T00:00:00"/>
    <s v="FPI"/>
    <s v="'30-95-41"/>
    <n v="20505460"/>
    <s v="MILLER M &amp; L CIARA MILLER 138724941001328001 403109     10 23AUG18 10:01"/>
    <m/>
    <n v="16"/>
    <n v="7680.16"/>
    <n v="16"/>
    <x v="8"/>
    <x v="1"/>
  </r>
  <r>
    <d v="2018-08-23T00:00:00"/>
    <s v="FPI"/>
    <s v="'30-95-41"/>
    <n v="20505460"/>
    <s v="POOLE LE ABIGAIL PROSSER 18053119370516000N 538133     10 23AUG18 05:31"/>
    <m/>
    <n v="16"/>
    <n v="7616.16"/>
    <n v="16"/>
    <x v="8"/>
    <x v="1"/>
  </r>
  <r>
    <d v="2018-08-23T00:00:00"/>
    <s v="FPI"/>
    <s v="'30-95-41"/>
    <n v="20505460"/>
    <s v="ROCCA S/A DARCEY ROCCA 14203644772227000R 832845     10 23AUG18 20:36"/>
    <m/>
    <n v="16"/>
    <n v="7760.16"/>
    <n v="16"/>
    <x v="8"/>
    <x v="1"/>
  </r>
  <r>
    <d v="2018-08-24T00:00:00"/>
    <s v="FPI"/>
    <s v="'30-95-41"/>
    <n v="20505460"/>
    <s v="CATHERINE SMITH BARNEY SMITH 00153425632BVQYGWK 090128     10 24AUG18 16:26"/>
    <m/>
    <n v="16"/>
    <n v="7792.16"/>
    <n v="16"/>
    <x v="8"/>
    <x v="1"/>
  </r>
  <r>
    <d v="2018-08-24T00:00:00"/>
    <s v="FPI"/>
    <s v="'30-95-41"/>
    <n v="20505460"/>
    <s v="HAIGHTON RACHEL ANYA HAIGHTON FP18236O01301917 070116     10 24AUG18 20:04"/>
    <m/>
    <n v="16"/>
    <n v="7840.16"/>
    <n v="16"/>
    <x v="8"/>
    <x v="1"/>
  </r>
  <r>
    <d v="2018-08-24T00:00:00"/>
    <s v="FPI"/>
    <s v="'30-95-41"/>
    <n v="20505460"/>
    <s v="HAIGHTON RACHEL CHARLIE HAIGHTON FP18236O01301309 070116     10 24AUG18 20:04"/>
    <m/>
    <n v="16"/>
    <n v="7824.16"/>
    <n v="16"/>
    <x v="8"/>
    <x v="1"/>
  </r>
  <r>
    <d v="2018-08-24T00:00:00"/>
    <s v="FPI"/>
    <s v="'30-95-41"/>
    <n v="20505460"/>
    <s v="HAIGHTON RACHEL ZOE HAIGHTON FP18236O01302682 070116     10 24AUG18 20:05"/>
    <m/>
    <n v="16"/>
    <n v="7856.16"/>
    <n v="16"/>
    <x v="8"/>
    <x v="1"/>
  </r>
  <r>
    <d v="2018-08-24T00:00:00"/>
    <s v="FPI"/>
    <s v="'30-95-41"/>
    <n v="20505460"/>
    <s v="MARTIN CT ALICE MARTIN 171337432371428001 404759     10 24AUG18 17:32"/>
    <m/>
    <n v="16"/>
    <n v="7808.16"/>
    <n v="16"/>
    <x v="8"/>
    <x v="1"/>
  </r>
  <r>
    <d v="2018-08-24T00:00:00"/>
    <s v="FPI"/>
    <s v="'30-95-41"/>
    <n v="20505460"/>
    <s v="TURNBULL K &amp; T OLLIE TURNBULL 30092311460513000N 558136     10 24AUG18 09:23"/>
    <m/>
    <n v="16"/>
    <n v="7776.16"/>
    <n v="16"/>
    <x v="8"/>
    <x v="1"/>
  </r>
  <r>
    <d v="2018-08-28T00:00:00"/>
    <s v="FPI"/>
    <s v="'30-95-41"/>
    <n v="20505460"/>
    <s v="BRADLEY LUCKMAN J LUCKMAN 00151489632BBCRVKV 090127     10 25AUG18 13:53"/>
    <m/>
    <n v="16"/>
    <n v="7872.16"/>
    <n v="16"/>
    <x v="8"/>
    <x v="1"/>
  </r>
  <r>
    <d v="2018-08-28T00:00:00"/>
    <s v="FPI"/>
    <s v="'30-95-41"/>
    <n v="20505460"/>
    <s v="GURNSEY DAVID EDAN GURNSEY FP18239O02972736 070116     10 27AUG18 21:58"/>
    <m/>
    <n v="16"/>
    <n v="7952.16"/>
    <n v="16"/>
    <x v="8"/>
    <x v="1"/>
  </r>
  <r>
    <d v="2018-08-28T00:00:00"/>
    <s v="FPI"/>
    <s v="'30-95-41"/>
    <n v="20505460"/>
    <s v="JACKSON S+R A AND H JACKSON RP4659983143928300 203964     10 26AUG18 13:36"/>
    <m/>
    <n v="32"/>
    <n v="7920.16"/>
    <n v="32"/>
    <x v="8"/>
    <x v="1"/>
  </r>
  <r>
    <d v="2018-08-28T00:00:00"/>
    <s v="FPI"/>
    <s v="'30-95-41"/>
    <n v="20505460"/>
    <s v="LISA CLARKE HOWIE CLARKE 180825143759008033 777212     10 25AUG18 14:37"/>
    <m/>
    <n v="16"/>
    <n v="7888.16"/>
    <n v="16"/>
    <x v="8"/>
    <x v="1"/>
  </r>
  <r>
    <d v="2018-08-28T00:00:00"/>
    <s v="FPI"/>
    <s v="'30-95-41"/>
    <n v="20505460"/>
    <s v="R ALLEN EVA BAILEY-ALLEN 400000000387569174 309499     10 27AUG18 17:50"/>
    <m/>
    <n v="16"/>
    <n v="7936.16"/>
    <n v="16"/>
    <x v="8"/>
    <x v="1"/>
  </r>
  <r>
    <d v="2018-08-28T00:00:00"/>
    <s v="FPI"/>
    <s v="'30-95-41"/>
    <n v="20505460"/>
    <s v="YOUNG WP HARRISON YOUNG RP4659983292381400 203964     10 28AUG18 22:00"/>
    <m/>
    <n v="16"/>
    <n v="7968.16"/>
    <n v="16"/>
    <x v="8"/>
    <x v="1"/>
  </r>
  <r>
    <d v="2018-08-30T00:00:00"/>
    <s v="FPI"/>
    <s v="'30-95-41"/>
    <n v="20505460"/>
    <s v="ANDREW THORNBER TOBY THORNBER 00151075632BBGFHCB 090126     10 30AUG18 19:29"/>
    <m/>
    <n v="16"/>
    <n v="7984.16"/>
    <n v="16"/>
    <x v="8"/>
    <x v="1"/>
  </r>
  <r>
    <d v="2018-08-31T00:00:00"/>
    <s v="FPI"/>
    <s v="'30-95-41"/>
    <n v="20505460"/>
    <s v="ALLEN T+J PETER ALLEN- JUNIO RP4679960288718500 201335     10 31AUG18 22:00"/>
    <m/>
    <n v="16"/>
    <n v="8048.16"/>
    <n v="16"/>
    <x v="8"/>
    <x v="1"/>
  </r>
  <r>
    <d v="2018-08-31T00:00:00"/>
    <s v="BGC"/>
    <s v="'30-95-41"/>
    <n v="20505460"/>
    <s v="BRITISH CYCLING FE ZFCMA04"/>
    <m/>
    <n v="48"/>
    <n v="8032.16"/>
    <n v="48"/>
    <x v="0"/>
    <x v="1"/>
  </r>
  <r>
    <d v="2018-09-03T00:00:00"/>
    <s v="FPI"/>
    <s v="'30-95-41"/>
    <n v="20505460"/>
    <s v="BERRY RN BERRY 934570706421109001 404783     10 01SEP18 12:46"/>
    <m/>
    <n v="32"/>
    <n v="8080.16"/>
    <n v="32"/>
    <x v="8"/>
    <x v="1"/>
  </r>
  <r>
    <d v="2018-09-03T00:00:00"/>
    <s v="FPI"/>
    <s v="'30-95-41"/>
    <n v="20505460"/>
    <s v="C THOMAS THOMAS HA 600000000385423948 110852     10 03SEP18 21:38"/>
    <m/>
    <n v="32"/>
    <n v="8160.16"/>
    <n v="32"/>
    <x v="8"/>
    <x v="1"/>
  </r>
  <r>
    <d v="2018-09-03T00:00:00"/>
    <s v="FPI"/>
    <s v="'30-95-41"/>
    <n v="20505460"/>
    <s v="DEWHURST C&amp;C TOM WILLIAMS 131397545061309001 404717     10 03SEP18 16:05"/>
    <m/>
    <n v="16"/>
    <n v="8128.16"/>
    <n v="16"/>
    <x v="8"/>
    <x v="1"/>
  </r>
  <r>
    <d v="2018-09-03T00:00:00"/>
    <s v="FPI"/>
    <s v="'30-95-41"/>
    <n v="20505460"/>
    <s v="NELSON T N WILLS PTOLEMY NELS RP4659983641659100 204606     10 01SEP18 21:44"/>
    <m/>
    <n v="32"/>
    <n v="8112.16"/>
    <n v="32"/>
    <x v="8"/>
    <x v="1"/>
  </r>
  <r>
    <d v="2018-09-04T00:00:00"/>
    <s v="FPI"/>
    <s v="'30-95-41"/>
    <n v="20505460"/>
    <s v="ALICE BRUCE MALVERN CYCLE 00153425632BVWPGJF 090129     10 04SEP18 18:40"/>
    <m/>
    <n v="16"/>
    <n v="8226.16"/>
    <n v="16"/>
    <x v="8"/>
    <x v="1"/>
  </r>
  <r>
    <d v="2018-09-04T00:00:00"/>
    <s v="FPI"/>
    <s v="'30-95-41"/>
    <n v="20505460"/>
    <s v="O CONNELL JEA FIN + AVA TAME-MCS RP4659983861622000 209861     10 04SEP18 23:04"/>
    <m/>
    <n v="32"/>
    <n v="8258.16"/>
    <n v="32"/>
    <x v="8"/>
    <x v="1"/>
  </r>
  <r>
    <d v="2018-09-04T00:00:00"/>
    <s v="FPI"/>
    <s v="'30-95-41"/>
    <n v="20505460"/>
    <s v="STEVENS G JOSEPH LEAVER 117291108001409001 404410     10 04SEP18 10:08"/>
    <m/>
    <n v="16"/>
    <n v="8176.16"/>
    <n v="16"/>
    <x v="8"/>
    <x v="1"/>
  </r>
  <r>
    <d v="2018-09-04T00:00:00"/>
    <s v="FPI"/>
    <s v="'30-95-41"/>
    <n v="20505460"/>
    <s v="SWAN D&amp;R SWAN BOYS 292640943161409001 402411     10 04SEP18 16:13"/>
    <m/>
    <n v="34"/>
    <n v="8210.16"/>
    <n v="34"/>
    <x v="8"/>
    <x v="1"/>
  </r>
  <r>
    <d v="2018-09-05T00:00:00"/>
    <s v="FPI"/>
    <s v="'30-95-41"/>
    <n v="20505460"/>
    <s v="JOSEPHINE LEWIS BARNEY PALMER 00151612632BBDDSMF 090126     10 05SEP18 16:42"/>
    <m/>
    <n v="16"/>
    <n v="8274.16"/>
    <n v="16"/>
    <x v="8"/>
    <x v="1"/>
  </r>
  <r>
    <d v="2018-09-06T00:00:00"/>
    <s v="DEP"/>
    <s v="'30-95-41"/>
    <n v="20505460"/>
    <n v="500257"/>
    <m/>
    <n v="48"/>
    <n v="8322.16"/>
    <n v="48"/>
    <x v="8"/>
    <x v="1"/>
  </r>
  <r>
    <d v="2018-09-10T00:00:00"/>
    <s v="CHQ"/>
    <s v="'30-95-41"/>
    <n v="20505460"/>
    <n v="436"/>
    <n v="25"/>
    <m/>
    <n v="8297.16"/>
    <n v="-25"/>
    <x v="2"/>
    <x v="2"/>
  </r>
  <r>
    <d v="2018-09-10T00:00:00"/>
    <s v="FPI"/>
    <s v="'30-95-41"/>
    <n v="20505460"/>
    <s v="PILE CJ M&amp;M PILE 24154437383034000N 536147     10 08SEP18 15:44"/>
    <m/>
    <n v="32"/>
    <n v="8329.16"/>
    <n v="32"/>
    <x v="8"/>
    <x v="2"/>
  </r>
  <r>
    <d v="2018-09-10T00:00:00"/>
    <s v="FPI"/>
    <s v="'30-95-41"/>
    <n v="20505460"/>
    <s v="DAVIES RH &amp; RC RE TOM AND ARTHUR 11085713541831000N 535041     10 08SEP18 08:57"/>
    <m/>
    <n v="32"/>
    <n v="8361.16"/>
    <n v="32"/>
    <x v="8"/>
    <x v="2"/>
  </r>
  <r>
    <d v="2018-09-11T00:00:00"/>
    <s v="CHQ"/>
    <s v="'30-95-41"/>
    <n v="20505460"/>
    <n v="446"/>
    <n v="80"/>
    <m/>
    <n v="8281.16"/>
    <n v="-80"/>
    <x v="10"/>
    <x v="2"/>
  </r>
  <r>
    <d v="2018-09-13T00:00:00"/>
    <s v="BP"/>
    <s v="'30-95-41"/>
    <n v="20505460"/>
    <s v="SABRE SKILLS"/>
    <n v="600"/>
    <m/>
    <n v="7681.16"/>
    <n v="-600"/>
    <x v="15"/>
    <x v="2"/>
  </r>
  <r>
    <d v="2018-09-19T00:00:00"/>
    <s v="CHQ"/>
    <s v="'30-95-41"/>
    <n v="20505460"/>
    <n v="450"/>
    <n v="591"/>
    <m/>
    <n v="7090.16"/>
    <n v="-591"/>
    <x v="1"/>
    <x v="2"/>
  </r>
  <r>
    <d v="2018-09-25T00:00:00"/>
    <s v="CHQ"/>
    <s v="'30-95-41"/>
    <n v="20505460"/>
    <n v="442"/>
    <n v="60"/>
    <m/>
    <n v="7030.16"/>
    <n v="-60"/>
    <x v="10"/>
    <x v="2"/>
  </r>
  <r>
    <d v="2018-09-28T00:00:00"/>
    <s v="BGC"/>
    <s v="'30-95-41"/>
    <n v="20505460"/>
    <s v="BRITISH CYCLING FE ZFCMA04"/>
    <m/>
    <n v="12"/>
    <n v="7042.16"/>
    <n v="12"/>
    <x v="0"/>
    <x v="2"/>
  </r>
  <r>
    <d v="2018-10-15T00:00:00"/>
    <s v="PAY"/>
    <s v="'30-95-41"/>
    <n v="20505460"/>
    <n v="453"/>
    <n v="100"/>
    <m/>
    <n v="6942.16"/>
    <n v="-100"/>
    <x v="17"/>
    <x v="2"/>
  </r>
  <r>
    <d v="2018-10-19T00:00:00"/>
    <s v="CHQ"/>
    <s v="'30-95-41"/>
    <n v="20505460"/>
    <n v="451"/>
    <n v="48"/>
    <m/>
    <n v="6894.16"/>
    <n v="-48"/>
    <x v="18"/>
    <x v="2"/>
  </r>
  <r>
    <d v="2018-10-22T00:00:00"/>
    <s v="CHQ"/>
    <s v="'30-95-41"/>
    <n v="20505460"/>
    <n v="452"/>
    <n v="90"/>
    <m/>
    <n v="6804.16"/>
    <n v="-90"/>
    <x v="15"/>
    <x v="2"/>
  </r>
  <r>
    <d v="2018-10-22T00:00:00"/>
    <s v="PAY"/>
    <s v="'30-95-41"/>
    <n v="20505460"/>
    <n v="456"/>
    <n v="105"/>
    <m/>
    <n v="6699.16"/>
    <n v="-105"/>
    <x v="10"/>
    <x v="2"/>
  </r>
  <r>
    <d v="2018-10-22T00:00:00"/>
    <s v="DEP"/>
    <s v="'30-95-41"/>
    <n v="20505460"/>
    <n v="500258"/>
    <m/>
    <n v="75"/>
    <n v="6774.16"/>
    <n v="75"/>
    <x v="12"/>
    <x v="2"/>
  </r>
  <r>
    <d v="2018-10-23T00:00:00"/>
    <s v="FPO"/>
    <s v="'30-95-41"/>
    <n v="20505460"/>
    <s v="HSBC 100000000398971327 COACHING 404321     10 23OCT18 13:58"/>
    <n v="40"/>
    <m/>
    <n v="6734.16"/>
    <n v="-40"/>
    <x v="10"/>
    <x v="2"/>
  </r>
  <r>
    <d v="2018-10-23T00:00:00"/>
    <s v="FPO"/>
    <s v="'30-95-41"/>
    <n v="20505460"/>
    <s v="JUSTINE BROOKS 300000000404275108 COACHING PAYMENT 110869     10 23OCT18 13:50"/>
    <n v="60"/>
    <m/>
    <n v="6674.16"/>
    <n v="-60"/>
    <x v="10"/>
    <x v="2"/>
  </r>
  <r>
    <d v="2018-10-24T00:00:00"/>
    <s v="FPI"/>
    <s v="'30-95-41"/>
    <n v="20505460"/>
    <s v="MILLARD DAVID KIT PURCHASES FP18297O14447775 070436     10 24OCT18 21:08"/>
    <m/>
    <n v="30.6"/>
    <n v="6704.76"/>
    <n v="30.6"/>
    <x v="1"/>
    <x v="2"/>
  </r>
  <r>
    <d v="2018-10-25T00:00:00"/>
    <s v="CHQ"/>
    <s v="'30-95-41"/>
    <n v="20505460"/>
    <n v="455"/>
    <n v="156.1"/>
    <m/>
    <n v="6548.66"/>
    <n v="-156.1"/>
    <x v="1"/>
    <x v="2"/>
  </r>
  <r>
    <d v="2018-10-29T00:00:00"/>
    <s v="CHQ"/>
    <s v="'30-95-41"/>
    <n v="20505460"/>
    <n v="457"/>
    <n v="60"/>
    <m/>
    <n v="6488.66"/>
    <n v="-60"/>
    <x v="17"/>
    <x v="2"/>
  </r>
  <r>
    <d v="2018-10-29T00:00:00"/>
    <s v="FPO"/>
    <s v="'30-95-41"/>
    <n v="20505460"/>
    <s v="BEN DALE 100000000400470983 COACHING 110342     10 28OCT18 07:38"/>
    <n v="60"/>
    <m/>
    <n v="6428.66"/>
    <n v="-60"/>
    <x v="10"/>
    <x v="2"/>
  </r>
  <r>
    <d v="2018-10-29T00:00:00"/>
    <s v="FPO"/>
    <s v="'30-95-41"/>
    <n v="20505460"/>
    <s v="GARETH RICHARDS 200000000400339975 COACHING 776851     10 27OCT18 13:23"/>
    <n v="60"/>
    <m/>
    <n v="6368.66"/>
    <n v="-60"/>
    <x v="10"/>
    <x v="2"/>
  </r>
  <r>
    <d v="2018-10-30T00:00:00"/>
    <s v="CHQ"/>
    <s v="'30-95-41"/>
    <n v="20505460"/>
    <n v="454"/>
    <n v="50"/>
    <m/>
    <n v="6318.66"/>
    <n v="-50"/>
    <x v="17"/>
    <x v="2"/>
  </r>
  <r>
    <d v="2018-11-05T00:00:00"/>
    <s v="FPI"/>
    <s v="'30-95-41"/>
    <n v="20505460"/>
    <s v="TIBBITS M C E CD MIKETIBBITS 54095915680287000N 541053     10 05NOV18 09:59"/>
    <m/>
    <n v="6"/>
    <n v="6324.66"/>
    <n v="6"/>
    <x v="8"/>
    <x v="2"/>
  </r>
  <r>
    <d v="2018-11-05T00:00:00"/>
    <s v="CHQ"/>
    <s v="'30-95-41"/>
    <n v="20505460"/>
    <n v="449"/>
    <n v="45"/>
    <m/>
    <n v="6279.66"/>
    <n v="-45"/>
    <x v="10"/>
    <x v="2"/>
  </r>
  <r>
    <d v="2018-11-09T00:00:00"/>
    <s v="CHQ"/>
    <s v="'30-95-41"/>
    <n v="20505460"/>
    <n v="458"/>
    <n v="75"/>
    <m/>
    <n v="6204.66"/>
    <n v="-75"/>
    <x v="12"/>
    <x v="2"/>
  </r>
  <r>
    <d v="2018-11-19T00:00:00"/>
    <s v="FPO"/>
    <s v="'30-95-41"/>
    <n v="20505460"/>
    <s v="BEN DALE 100000000407814646 COACHING 110342     10 19NOV18 21:56"/>
    <n v="100"/>
    <m/>
    <n v="6104.66"/>
    <n v="-100"/>
    <x v="10"/>
    <x v="2"/>
  </r>
  <r>
    <d v="2018-11-19T00:00:00"/>
    <s v="FPO"/>
    <s v="'30-95-41"/>
    <n v="20505460"/>
    <s v="BEN DALE 200000000407415721 COACHING 110342     10 18NOV18 17:07"/>
    <n v="120"/>
    <m/>
    <n v="5984.66"/>
    <n v="-120"/>
    <x v="10"/>
    <x v="2"/>
  </r>
  <r>
    <d v="2018-11-20T00:00:00"/>
    <s v="FPO"/>
    <s v="'30-95-41"/>
    <n v="20505460"/>
    <s v="EDWARD MOSELEY 300000000413338265 COACHING 090128     10 20NOV18 15:03"/>
    <n v="85"/>
    <m/>
    <n v="5899.66"/>
    <n v="-85"/>
    <x v="10"/>
    <x v="2"/>
  </r>
  <r>
    <d v="2018-11-21T00:00:00"/>
    <s v="FPO"/>
    <s v="'30-95-41"/>
    <n v="20505460"/>
    <s v="HSBC 400000000414751294 RELIABILITY RIDE 404505     10 21NOV18 13:20"/>
    <n v="32"/>
    <m/>
    <n v="5867.66"/>
    <n v="-32"/>
    <x v="19"/>
    <x v="2"/>
  </r>
  <r>
    <d v="2018-11-21T00:00:00"/>
    <s v="PAY"/>
    <s v="'30-95-41"/>
    <n v="20505460"/>
    <n v="459"/>
    <n v="60"/>
    <m/>
    <n v="5807.66"/>
    <n v="-60"/>
    <x v="19"/>
    <x v="2"/>
  </r>
  <r>
    <d v="2018-11-28T00:00:00"/>
    <s v="DEP"/>
    <s v="'30-95-41"/>
    <n v="20505460"/>
    <n v="500259"/>
    <m/>
    <n v="272.5"/>
    <n v="6080.16"/>
    <n v="272.5"/>
    <x v="19"/>
    <x v="2"/>
  </r>
  <r>
    <d v="2018-11-30T00:00:00"/>
    <s v="BGC"/>
    <s v="'30-95-41"/>
    <n v="20505460"/>
    <s v="BRITISH CYCLING FE ZFCMA04"/>
    <m/>
    <n v="36"/>
    <n v="6116.16"/>
    <n v="36"/>
    <x v="0"/>
    <x v="2"/>
  </r>
  <r>
    <d v="2018-12-03T00:00:00"/>
    <s v="FPI"/>
    <s v="'30-95-41"/>
    <n v="20505460"/>
    <s v="RANSFORD M ACTIVITY RANSFORD 25014822166626000N 536147     30 03DEC18 03:59"/>
    <m/>
    <n v="10.3"/>
    <n v="6126.46"/>
    <n v="10.3"/>
    <x v="0"/>
    <x v="2"/>
  </r>
  <r>
    <d v="2018-12-11T00:00:00"/>
    <s v="FPO"/>
    <s v="'30-95-41"/>
    <n v="20505460"/>
    <s v="JUSTIN DAWKIN 600000000416725394 TURBOS 404759     10 11DEC18 14:34"/>
    <n v="33.57"/>
    <m/>
    <n v="6092.89"/>
    <n v="-33.57"/>
    <x v="20"/>
    <x v="2"/>
  </r>
  <r>
    <d v="2018-12-11T00:00:00"/>
    <s v="FPO"/>
    <s v="'30-95-41"/>
    <n v="20505460"/>
    <s v="RED-PENQUIN 500000000416894275 KIT 538133     10 11DEC18 08:41"/>
    <n v="39.9"/>
    <m/>
    <n v="6052.9900000000007"/>
    <n v="-39.9"/>
    <x v="1"/>
    <x v="2"/>
  </r>
  <r>
    <d v="2018-12-13T00:00:00"/>
    <s v="FPO"/>
    <s v="'30-95-41"/>
    <n v="20505460"/>
    <s v="DAVID MILLARD 300000000421236323 DOMAIN NAME 070436     10 13DEC18 14:00"/>
    <n v="15.72"/>
    <m/>
    <n v="6037.27"/>
    <n v="-15.72"/>
    <x v="21"/>
    <x v="2"/>
  </r>
  <r>
    <d v="2018-12-20T00:00:00"/>
    <s v="PAY"/>
    <s v="'30-95-41"/>
    <n v="20505460"/>
    <n v="460"/>
    <n v="185"/>
    <m/>
    <n v="5852.27"/>
    <n v="-185"/>
    <x v="22"/>
    <x v="2"/>
  </r>
  <r>
    <d v="2018-12-21T00:00:00"/>
    <s v="BGC"/>
    <s v="'30-95-41"/>
    <n v="20505460"/>
    <s v="BRITISH CYCLING FE ZFCMA04"/>
    <m/>
    <n v="36"/>
    <n v="5888.27"/>
    <n v="36"/>
    <x v="0"/>
    <x v="2"/>
  </r>
  <r>
    <d v="2018-12-24T00:00:00"/>
    <s v="FPI"/>
    <s v="'30-95-41"/>
    <n v="20505460"/>
    <s v="STEVENS G JOSEPH LEAVER 210906759590222101 404410     10 22DEC18 09:59"/>
    <m/>
    <n v="14.9"/>
    <n v="5903.17"/>
    <n v="14.9"/>
    <x v="8"/>
    <x v="2"/>
  </r>
  <r>
    <d v="2018-12-24T00:00:00"/>
    <s v="FPO"/>
    <s v="'30-95-41"/>
    <n v="20505460"/>
    <s v="JAMES DICKENS 400000000426004186 COACHING 538133     10 24DEC18 11:11"/>
    <n v="80"/>
    <m/>
    <n v="5823.17"/>
    <n v="-80"/>
    <x v="10"/>
    <x v="2"/>
  </r>
  <r>
    <d v="2019-01-07T00:00:00"/>
    <s v="FPO"/>
    <s v="'30-95-41"/>
    <n v="20505460"/>
    <s v="DAVID MILLARD 500000000425004455 UPGRADE WEBSITE 070436     10 06JAN19 17:21"/>
    <n v="23"/>
    <m/>
    <n v="5800.17"/>
    <n v="-23"/>
    <x v="21"/>
    <x v="2"/>
  </r>
  <r>
    <d v="2019-01-09T00:00:00"/>
    <s v="FPI"/>
    <s v="'30-95-41"/>
    <n v="20505460"/>
    <s v="SWAN D R SWAN BOYS HOODIES 401987928022901001 402209     10 09JAN19 22:08"/>
    <m/>
    <n v="25"/>
    <n v="5825.17"/>
    <n v="25"/>
    <x v="1"/>
    <x v="2"/>
  </r>
  <r>
    <d v="2019-01-21T00:00:00"/>
    <s v="FPO"/>
    <s v="'30-95-41"/>
    <n v="20505460"/>
    <s v="HSBC 200000000427697628 1ST AID COURSE 404321     10 21JAN19 13:38"/>
    <n v="35"/>
    <m/>
    <n v="5790.17"/>
    <n v="-35"/>
    <x v="15"/>
    <x v="2"/>
  </r>
  <r>
    <d v="2019-02-01T00:00:00"/>
    <s v="BGC"/>
    <s v="'30-95-41"/>
    <n v="20505460"/>
    <s v="BRITISH CYCLING FE ZFCMA04"/>
    <m/>
    <n v="48"/>
    <n v="5838.17"/>
    <n v="48"/>
    <x v="0"/>
    <x v="2"/>
  </r>
  <r>
    <d v="2019-02-05T00:00:00"/>
    <s v="FPO"/>
    <s v="'30-95-41"/>
    <n v="20505460"/>
    <s v="DAVID MILLARD 300000000438387342 UPGRADE WEBSITE 070436     10 05FEB19 09:10"/>
    <n v="100"/>
    <m/>
    <n v="5738.17"/>
    <n v="-100"/>
    <x v="21"/>
    <x v="2"/>
  </r>
  <r>
    <d v="2019-02-14T00:00:00"/>
    <s v="PAY"/>
    <s v="'30-95-41"/>
    <n v="20505460"/>
    <n v="461"/>
    <n v="60"/>
    <m/>
    <n v="5678.17"/>
    <n v="-60"/>
    <x v="19"/>
    <x v="2"/>
  </r>
  <r>
    <d v="2019-02-15T00:00:00"/>
    <s v="FPO"/>
    <s v="'30-95-41"/>
    <n v="20505460"/>
    <s v="ALISTAIR HOWIE 500000000437826104 AFFILIATION INS. 309050     10 15FEB19 13:51"/>
    <n v="132.5"/>
    <m/>
    <n v="5545.67"/>
    <n v="-132.5"/>
    <x v="6"/>
    <x v="2"/>
  </r>
  <r>
    <d v="2019-02-18T00:00:00"/>
    <s v="DEP"/>
    <s v="'30-95-41"/>
    <n v="20505460"/>
    <n v="500260"/>
    <m/>
    <n v="499"/>
    <n v="6044.67"/>
    <n v="499"/>
    <x v="23"/>
    <x v="2"/>
  </r>
  <r>
    <d v="2019-02-22T00:00:00"/>
    <s v="BGC"/>
    <s v="'30-95-41"/>
    <n v="20505460"/>
    <s v="BRITISH CYCLING FE ZFCMA04"/>
    <m/>
    <n v="60"/>
    <n v="6104.67"/>
    <n v="60"/>
    <x v="0"/>
    <x v="2"/>
  </r>
  <r>
    <d v="2019-03-01T00:00:00"/>
    <s v="BGC"/>
    <s v="'30-95-41"/>
    <n v="20505460"/>
    <s v="BRITISH CYCLING FE ZFCMA04"/>
    <m/>
    <n v="12"/>
    <n v="6116.67"/>
    <n v="12"/>
    <x v="0"/>
    <x v="2"/>
  </r>
  <r>
    <d v="2019-03-04T00:00:00"/>
    <s v="FPO"/>
    <s v="'30-95-41"/>
    <n v="20505460"/>
    <s v="EDWARD MOSELEY 100000000442068184 1ST AID KITS 090128     10 04MAR19 08:29"/>
    <n v="59.95"/>
    <m/>
    <n v="6056.72"/>
    <n v="-59.95"/>
    <x v="15"/>
    <x v="2"/>
  </r>
  <r>
    <d v="2019-03-11T00:00:00"/>
    <s v="FPO"/>
    <s v="'30-95-41"/>
    <n v="20505460"/>
    <s v="DAVID MILLARD 100000000444244856 DOMAIN NAME 070436     10 11MAR19 08:04"/>
    <n v="14.39"/>
    <m/>
    <n v="6042.33"/>
    <n v="-14.39"/>
    <x v="21"/>
    <x v="2"/>
  </r>
  <r>
    <d v="2019-03-11T00:00:00"/>
    <s v="FPI"/>
    <s v="'30-95-41"/>
    <n v="20505460"/>
    <s v="POOLE LE ABIGAIL PROSSER 60062203737230000N 538133     10 11MAR19 06:22"/>
    <m/>
    <n v="24"/>
    <n v="6066.33"/>
    <n v="24"/>
    <x v="8"/>
    <x v="2"/>
  </r>
  <r>
    <d v="2019-03-18T00:00:00"/>
    <s v="FPI"/>
    <s v="'30-95-41"/>
    <n v="20505460"/>
    <s v="BERRY RN BERRY -BOYS 906479610502713001 404783     10 17MAR19 20:50"/>
    <m/>
    <n v="48"/>
    <n v="6114.33"/>
    <n v="48"/>
    <x v="8"/>
    <x v="2"/>
  </r>
  <r>
    <d v="2019-03-19T00:00:00"/>
    <s v="FPI"/>
    <s v="'30-95-41"/>
    <n v="20505460"/>
    <s v="LISA CLARKE HOWIE CLARKE 190319102833644825 777212     10 19MAR19 10:28"/>
    <m/>
    <n v="24"/>
    <n v="6138.33"/>
    <n v="24"/>
    <x v="8"/>
    <x v="2"/>
  </r>
  <r>
    <d v="2019-03-19T00:00:00"/>
    <s v="DEP"/>
    <s v="'30-95-41"/>
    <n v="20505460"/>
    <n v="500261"/>
    <m/>
    <n v="250.5"/>
    <n v="6388.83"/>
    <n v="250.5"/>
    <x v="20"/>
    <x v="2"/>
  </r>
  <r>
    <d v="2019-03-20T00:00:00"/>
    <s v="FPI"/>
    <s v="'30-95-41"/>
    <n v="20505460"/>
    <s v="MARTIN CT ALICE MARTIN 614176807361023001 404759     10 20MAR19 16:37"/>
    <m/>
    <n v="6"/>
    <n v="6394.83"/>
    <n v="6"/>
    <x v="8"/>
    <x v="2"/>
  </r>
  <r>
    <d v="2019-03-22T00:00:00"/>
    <s v="BGC"/>
    <s v="'30-95-41"/>
    <n v="20505460"/>
    <s v="BRITISH CYCLING FE ZFCMA04"/>
    <m/>
    <n v="108"/>
    <n v="6502.83"/>
    <n v="108"/>
    <x v="0"/>
    <x v="2"/>
  </r>
  <r>
    <d v="2019-03-28T00:00:00"/>
    <s v="FPI"/>
    <s v="'30-95-41"/>
    <n v="20505460"/>
    <s v="ALICE BRUCE JOSHUA BRUCE 00153425632BZYFVTW 090129     10 28MAR19 22:17"/>
    <m/>
    <n v="24"/>
    <n v="6526.83"/>
    <n v="24"/>
    <x v="8"/>
    <x v="2"/>
  </r>
  <r>
    <d v="2019-03-28T00:00:00"/>
    <s v="FPI"/>
    <s v="'30-95-41"/>
    <n v="20505460"/>
    <s v="A WARMINGTON BO HAINES 600000000451232968 309990     10 28MAR19 21:03"/>
    <m/>
    <n v="24"/>
    <n v="6550.83"/>
    <n v="24"/>
    <x v="8"/>
    <x v="2"/>
  </r>
  <r>
    <d v="2019-03-28T00:00:00"/>
    <s v="FPI"/>
    <s v="'30-95-41"/>
    <n v="20505460"/>
    <s v="L COLEMAN ZARA COLEMAN 100000000449848712 300003     10 28MAR19 20:14"/>
    <m/>
    <n v="24"/>
    <n v="6574.83"/>
    <n v="24"/>
    <x v="8"/>
    <x v="2"/>
  </r>
  <r>
    <d v="2019-03-28T00:00:00"/>
    <s v="FPI"/>
    <s v="'30-95-41"/>
    <n v="20505460"/>
    <s v="GIBBY HLHWDL&amp;HL JACOB GIBBY 347950735281823001 404759     10 28MAR19 18:25"/>
    <m/>
    <n v="24"/>
    <n v="6598.83"/>
    <n v="24"/>
    <x v="8"/>
    <x v="2"/>
  </r>
  <r>
    <d v="2019-03-28T00:00:00"/>
    <s v="FPI"/>
    <s v="'30-95-41"/>
    <n v="20505460"/>
    <s v="RICKARD KJ OLIVER RICKARD RP4659989771379600 209861     10 28MAR19 18:02"/>
    <m/>
    <n v="24"/>
    <n v="6622.83"/>
    <n v="24"/>
    <x v="8"/>
    <x v="2"/>
  </r>
  <r>
    <d v="2019-03-28T00:00:00"/>
    <s v="FPI"/>
    <s v="'30-95-41"/>
    <n v="20505460"/>
    <s v="KIRBY M A &amp; M A PIERS KIRBY 18135622903372000N 600127     10 28MAR19 13:56"/>
    <m/>
    <n v="24"/>
    <n v="6646.83"/>
    <n v="24"/>
    <x v="8"/>
    <x v="2"/>
  </r>
  <r>
    <d v="2019-03-28T00:00:00"/>
    <s v="FPI"/>
    <s v="'30-95-41"/>
    <n v="20505460"/>
    <s v="M DUNCAN OLIVIA DUNCAN 400000000456102665 110342     10 28MAR19 13:19"/>
    <m/>
    <n v="24"/>
    <n v="6670.83"/>
    <n v="24"/>
    <x v="8"/>
    <x v="2"/>
  </r>
  <r>
    <d v="2019-03-28T00:00:00"/>
    <s v="FPI"/>
    <s v="'30-95-41"/>
    <n v="20505460"/>
    <s v="ARCHER VJ&amp;B JOE ARCHER 063319046031823001 404777     10 28MAR19 13:06"/>
    <m/>
    <n v="24"/>
    <n v="6694.83"/>
    <n v="24"/>
    <x v="8"/>
    <x v="2"/>
  </r>
  <r>
    <d v="2019-03-28T00:00:00"/>
    <s v="FPI"/>
    <s v="'30-95-41"/>
    <n v="20505460"/>
    <s v="GURNSEY DAVID EDAN GURNSEY FP19087O01928497 070116     10 28MAR19 13:05"/>
    <m/>
    <n v="24"/>
    <n v="6718.83"/>
    <n v="24"/>
    <x v="8"/>
    <x v="2"/>
  </r>
  <r>
    <d v="2019-03-28T00:00:00"/>
    <s v="FPI"/>
    <s v="'30-95-41"/>
    <n v="20505460"/>
    <s v="JAMES CHRISTOPHER CHARLIE JAMES FP19087O01910196 070116     10 28MAR19 12:49"/>
    <m/>
    <n v="24"/>
    <n v="6742.83"/>
    <n v="24"/>
    <x v="8"/>
    <x v="2"/>
  </r>
  <r>
    <d v="2019-03-28T00:00:00"/>
    <s v="FPI"/>
    <s v="'30-95-41"/>
    <n v="20505460"/>
    <s v="P ROBERTS ROSIEROBERTS-APR19 400000000456091089 309541     10 28MAR19 12:48"/>
    <m/>
    <n v="24"/>
    <n v="6766.83"/>
    <n v="24"/>
    <x v="8"/>
    <x v="2"/>
  </r>
  <r>
    <d v="2019-03-28T00:00:00"/>
    <s v="FPI"/>
    <s v="'30-95-41"/>
    <n v="20505460"/>
    <s v="LYNNE BETTERIDGE ISAAC BETTERIDGE P8718F0B893PQNCLRK 040004     10 28MAR19 12:40"/>
    <m/>
    <n v="24"/>
    <n v="6790.83"/>
    <n v="24"/>
    <x v="8"/>
    <x v="2"/>
  </r>
  <r>
    <d v="2019-03-28T00:00:00"/>
    <s v="FPI"/>
    <s v="'30-95-41"/>
    <n v="20505460"/>
    <s v="MITCHELL J JAKE MARSHALL 02123637219769000N 538133     10 28MAR19 12:36"/>
    <m/>
    <n v="24"/>
    <n v="6814.83"/>
    <n v="24"/>
    <x v="8"/>
    <x v="2"/>
  </r>
  <r>
    <d v="2019-03-28T00:00:00"/>
    <s v="FPI"/>
    <s v="'30-95-41"/>
    <n v="20505460"/>
    <s v="WILLIAMS GRT+DC TOM WILLIAMS RP4679968213847500 209091     10 28MAR19 12:14"/>
    <m/>
    <n v="24"/>
    <n v="6838.83"/>
    <n v="24"/>
    <x v="8"/>
    <x v="2"/>
  </r>
  <r>
    <d v="2019-03-28T00:00:00"/>
    <s v="FPI"/>
    <s v="'30-95-41"/>
    <n v="20505460"/>
    <s v="LUCY EVANS F HATFIELD-EVANS 00151202632BBFHZFN 090128     10 28MAR19 12:12"/>
    <m/>
    <n v="24"/>
    <n v="6862.83"/>
    <n v="24"/>
    <x v="8"/>
    <x v="2"/>
  </r>
  <r>
    <d v="2019-03-28T00:00:00"/>
    <s v="FPI"/>
    <s v="'30-95-41"/>
    <n v="20505460"/>
    <s v="CATHERINE SMITH B AND RAFE 00153425632BZYFBGJ 090128     10 28MAR19 20:47"/>
    <m/>
    <n v="48"/>
    <n v="6910.83"/>
    <n v="48"/>
    <x v="8"/>
    <x v="2"/>
  </r>
  <r>
    <d v="2019-03-29T00:00:00"/>
    <s v="FPI"/>
    <s v="'30-95-41"/>
    <n v="20505460"/>
    <s v="BURROWS M H ERIKA BURROWS 901887208132923001 404717     10 29MAR19 23:18"/>
    <m/>
    <n v="24"/>
    <n v="6934.83"/>
    <n v="24"/>
    <x v="8"/>
    <x v="2"/>
  </r>
  <r>
    <d v="2019-03-29T00:00:00"/>
    <s v="FPI"/>
    <s v="'30-95-41"/>
    <n v="20505460"/>
    <s v="HAIGHTON RACHEL ANYA HAIGHTON FP19088O04413626 070116     10 29MAR19 22:50"/>
    <m/>
    <n v="24"/>
    <n v="6958.83"/>
    <n v="24"/>
    <x v="8"/>
    <x v="2"/>
  </r>
  <r>
    <d v="2019-03-29T00:00:00"/>
    <s v="FPI"/>
    <s v="'30-95-41"/>
    <n v="20505460"/>
    <s v="AMY THORNBER TOBY THORNBER 00151075632BBGVLZP 090126     10 29MAR19 20:54"/>
    <m/>
    <n v="24"/>
    <n v="6982.83"/>
    <n v="24"/>
    <x v="8"/>
    <x v="2"/>
  </r>
  <r>
    <d v="2019-03-29T00:00:00"/>
    <s v="FPI"/>
    <s v="'30-95-41"/>
    <n v="20505460"/>
    <s v="MARTIN CT ALICE MARTIN 225876433571923001 404759     10 29MAR19 17:53"/>
    <m/>
    <n v="24"/>
    <n v="7006.83"/>
    <n v="24"/>
    <x v="8"/>
    <x v="2"/>
  </r>
  <r>
    <d v="2019-03-29T00:00:00"/>
    <s v="FPI"/>
    <s v="'30-95-41"/>
    <n v="20505460"/>
    <s v="LENCZY&amp;GRYZIA BORYS 052665040571923001 401508     10 29MAR19 17:50"/>
    <m/>
    <n v="24"/>
    <n v="7030.83"/>
    <n v="24"/>
    <x v="8"/>
    <x v="2"/>
  </r>
  <r>
    <d v="2019-03-29T00:00:00"/>
    <s v="FPI"/>
    <s v="'30-95-41"/>
    <n v="20505460"/>
    <s v="JONES L&amp;KA REUBEN JONES JUNIO 744932453241923001 401156     10 29MAR19 14:23"/>
    <m/>
    <n v="24"/>
    <n v="7054.83"/>
    <n v="24"/>
    <x v="8"/>
    <x v="2"/>
  </r>
  <r>
    <d v="2019-03-29T00:00:00"/>
    <s v="FPI"/>
    <s v="'30-95-41"/>
    <n v="20505460"/>
    <s v="TURNBULL K &amp; T OLLIE TURNBULL 54120005441928000N 558136     10 29MAR19 12:00"/>
    <m/>
    <n v="24"/>
    <n v="7078.83"/>
    <n v="24"/>
    <x v="8"/>
    <x v="2"/>
  </r>
  <r>
    <d v="2019-03-29T00:00:00"/>
    <s v="FPI"/>
    <s v="'30-95-41"/>
    <n v="20505460"/>
    <s v="CROZIER PJ&amp;CL ZAC/SOPHIA CROZIER 735824603431923001 404759     10 29MAR19 13:43"/>
    <m/>
    <n v="48"/>
    <n v="7126.83"/>
    <n v="48"/>
    <x v="8"/>
    <x v="2"/>
  </r>
  <r>
    <d v="2019-03-29T00:00:00"/>
    <s v="BGC"/>
    <s v="'30-95-41"/>
    <n v="20505460"/>
    <s v="BRITISH CYCLING FE ZFCMA04"/>
    <m/>
    <n v="72"/>
    <n v="7198.83"/>
    <n v="72"/>
    <x v="0"/>
    <x v="2"/>
  </r>
  <r>
    <d v="2019-04-01T00:00:00"/>
    <s v="FPI"/>
    <s v="'30-95-41"/>
    <n v="20505460"/>
    <s v="HUME G+JJ PLB OWEN HUME RP4679968629220000 200253     10 01APR19 09:28"/>
    <m/>
    <n v="24"/>
    <n v="7222.83"/>
    <n v="24"/>
    <x v="8"/>
    <x v="2"/>
  </r>
  <r>
    <d v="2019-04-01T00:00:00"/>
    <s v="FPI"/>
    <s v="'30-95-41"/>
    <n v="20505460"/>
    <s v="ROCCA S/A DARCEY ROCCA 13074952614198000R 832845     10 01APR19 07:49"/>
    <m/>
    <n v="24"/>
    <n v="7246.83"/>
    <n v="24"/>
    <x v="8"/>
    <x v="2"/>
  </r>
  <r>
    <d v="2019-04-01T00:00:00"/>
    <s v="FPI"/>
    <s v="'30-95-41"/>
    <n v="20505460"/>
    <s v="ALLEN T+J PETER ALLEN- JUNIO RP4679968526292400 201335     10 30MAR19 21:03"/>
    <m/>
    <n v="24"/>
    <n v="7270.83"/>
    <n v="24"/>
    <x v="8"/>
    <x v="2"/>
  </r>
  <r>
    <d v="2019-04-01T00:00:00"/>
    <s v="FPI"/>
    <s v="'30-95-41"/>
    <n v="20505460"/>
    <s v="DUTTON DAVID LUCAS DUTTON HOODI FP19089O05128051 070116     10 30MAR19 18:36"/>
    <m/>
    <n v="24"/>
    <n v="7294.83"/>
    <n v="24"/>
    <x v="8"/>
    <x v="2"/>
  </r>
  <r>
    <d v="2019-04-01T00:00:00"/>
    <s v="FPI"/>
    <s v="'30-95-41"/>
    <n v="20505460"/>
    <s v="DAWKINS JW LAURIE DAWKINS 310783352432104001 404759     10 01APR19 23:42"/>
    <m/>
    <n v="48"/>
    <n v="7342.83"/>
    <n v="48"/>
    <x v="8"/>
    <x v="2"/>
  </r>
  <r>
    <d v="2019-04-01T00:00:00"/>
    <s v="FPI"/>
    <s v="'30-95-41"/>
    <n v="20505460"/>
    <s v="DOCHERTY M&amp;S ERIN&amp;ALEX DOCHERTY 938022455371033001 403418     10 30MAR19 17:35"/>
    <m/>
    <n v="48"/>
    <n v="7390.83"/>
    <n v="48"/>
    <x v="8"/>
    <x v="2"/>
  </r>
  <r>
    <d v="2019-04-01T00:00:00"/>
    <s v="FPI"/>
    <s v="'30-95-41"/>
    <n v="20505460"/>
    <s v="STEVENS G JOEROSIEIZ LEAVER 815774243361104001 404410     10 01APR19 16:33"/>
    <m/>
    <n v="72"/>
    <n v="7462.83"/>
    <n v="72"/>
    <x v="8"/>
    <x v="2"/>
  </r>
  <r>
    <d v="2019-04-02T00:00:00"/>
    <s v="FPI"/>
    <s v="'30-95-41"/>
    <n v="20505460"/>
    <s v="PALMER-JEFFERY JAMES PJ 42215136340263000N 560055     10 02APR19 21:51"/>
    <m/>
    <n v="24"/>
    <n v="7486.83"/>
    <n v="24"/>
    <x v="8"/>
    <x v="2"/>
  </r>
  <r>
    <d v="2019-04-02T00:00:00"/>
    <s v="FPI"/>
    <s v="'30-95-41"/>
    <n v="20505460"/>
    <s v="BRADLEY LUCKMAN J LUCKMAN 00151489632BBCYBBG 090127     10 02APR19 15:21"/>
    <m/>
    <n v="24"/>
    <n v="7510.83"/>
    <n v="24"/>
    <x v="8"/>
    <x v="2"/>
  </r>
  <r>
    <d v="2019-04-02T00:00:00"/>
    <s v="FPI"/>
    <s v="'30-95-41"/>
    <n v="20505460"/>
    <s v="BUTLER SK LOCKELLIOT ROBERTS 344415648281204001 402029     10 02APR19 18:28"/>
    <m/>
    <n v="48"/>
    <n v="7558.83"/>
    <n v="48"/>
    <x v="8"/>
    <x v="2"/>
  </r>
  <r>
    <d v="2019-04-03T00:00:00"/>
    <s v="FPI"/>
    <s v="'30-95-41"/>
    <n v="20505460"/>
    <s v="DAVIES RH &amp; RC RE TOM DAVIES 60131840688472000N 535041     10 03APR19 13:18"/>
    <m/>
    <n v="7"/>
    <n v="7565.83"/>
    <n v="7"/>
    <x v="8"/>
    <x v="2"/>
  </r>
  <r>
    <d v="2019-04-03T00:00:00"/>
    <s v="FPI"/>
    <s v="'30-95-41"/>
    <n v="20505460"/>
    <s v="HOLDEN JA JACK HOLDEN RP4659980370111700 202409     10 03APR19 18:07"/>
    <m/>
    <n v="24"/>
    <n v="7589.83"/>
    <n v="24"/>
    <x v="8"/>
    <x v="2"/>
  </r>
  <r>
    <d v="2019-04-03T00:00:00"/>
    <s v="FPI"/>
    <s v="'30-95-41"/>
    <n v="20505460"/>
    <s v="HOLDEN JA EVA HOLDEN RP4659980370039400 202409     10 03APR19 18:06"/>
    <m/>
    <n v="24"/>
    <n v="7613.83"/>
    <n v="24"/>
    <x v="8"/>
    <x v="2"/>
  </r>
  <r>
    <d v="2019-04-03T00:00:00"/>
    <s v="FPI"/>
    <s v="'30-95-41"/>
    <n v="20505460"/>
    <s v="D REID RAFFIE REID 200000000452410116 110145     10 03APR19 14:12"/>
    <m/>
    <n v="24"/>
    <n v="7637.83"/>
    <n v="24"/>
    <x v="8"/>
    <x v="2"/>
  </r>
  <r>
    <d v="2019-04-03T00:00:00"/>
    <s v="FPI"/>
    <s v="'30-95-41"/>
    <n v="20505460"/>
    <s v="MANNING J A DEXTER MANNING 740819652590304001 404717     10 03APR19 09:52"/>
    <m/>
    <n v="24"/>
    <n v="7661.83"/>
    <n v="24"/>
    <x v="8"/>
    <x v="2"/>
  </r>
  <r>
    <d v="2019-04-03T00:00:00"/>
    <s v="FPI"/>
    <s v="'30-95-41"/>
    <n v="20505460"/>
    <s v="HARDING K SIM HARDING 41092908459453000N 558136     10 03APR19 09:29"/>
    <m/>
    <n v="24"/>
    <n v="7685.83"/>
    <n v="24"/>
    <x v="8"/>
    <x v="2"/>
  </r>
  <r>
    <d v="2019-04-03T00:00:00"/>
    <s v="FPI"/>
    <s v="'30-95-41"/>
    <n v="20505460"/>
    <s v="JOSEPHINE LEWIS BARNEY PALMER 00151612632BBDLPNN 090126     10 03APR19 09:13"/>
    <m/>
    <n v="24"/>
    <n v="7709.83"/>
    <n v="24"/>
    <x v="8"/>
    <x v="2"/>
  </r>
  <r>
    <d v="2019-04-03T00:00:00"/>
    <s v="FPI"/>
    <s v="'30-95-41"/>
    <n v="20505460"/>
    <s v="BAMFORD BARNABY BAMFORD OSCAR 237835526580304001 404758     10 03APR19 08:56"/>
    <m/>
    <n v="24"/>
    <n v="7733.83"/>
    <n v="24"/>
    <x v="8"/>
    <x v="2"/>
  </r>
  <r>
    <d v="2019-04-03T00:00:00"/>
    <s v="FPI"/>
    <s v="'30-95-41"/>
    <n v="20505460"/>
    <s v="WILLIAMS K&amp;A BEN WILLIAMS 973280004280304001 401100     10 03APR19 08:24"/>
    <m/>
    <n v="24"/>
    <n v="7757.83"/>
    <n v="24"/>
    <x v="8"/>
    <x v="2"/>
  </r>
  <r>
    <d v="2019-04-03T00:00:00"/>
    <s v="FPI"/>
    <s v="'30-95-41"/>
    <n v="20505460"/>
    <s v="O CONNELL J FIN &amp; AVA TAME-MCS 954838228002304001 401100     10 03APR19 20:08"/>
    <m/>
    <n v="48"/>
    <n v="7805.83"/>
    <n v="48"/>
    <x v="8"/>
    <x v="2"/>
  </r>
  <r>
    <d v="2019-04-03T00:00:00"/>
    <s v="FPI"/>
    <s v="'30-95-41"/>
    <n v="20505460"/>
    <s v="N BIRD FREYA/CHARLIE BIRD 300000000457691253 309541     10 03APR19 12:32"/>
    <m/>
    <n v="48"/>
    <n v="7853.83"/>
    <n v="48"/>
    <x v="8"/>
    <x v="2"/>
  </r>
  <r>
    <d v="2019-04-04T00:00:00"/>
    <s v="FPI"/>
    <s v="'30-95-41"/>
    <n v="20505460"/>
    <s v="FAULKNER L A V00 OTTO FAULKNER 53164808479457000N 607003     10 04APR19 16:48"/>
    <m/>
    <n v="24"/>
    <n v="7877.83"/>
    <n v="24"/>
    <x v="8"/>
    <x v="2"/>
  </r>
  <r>
    <d v="2019-04-04T00:00:00"/>
    <s v="FPI"/>
    <s v="'30-95-41"/>
    <n v="20505460"/>
    <s v="FAULKNER L A V00 AMAYA FAULKNER 28164653360717000N 607003     10 04APR19 16:46"/>
    <m/>
    <n v="24"/>
    <n v="7901.83"/>
    <n v="24"/>
    <x v="8"/>
    <x v="2"/>
  </r>
  <r>
    <d v="2019-04-04T00:00:00"/>
    <s v="FPI"/>
    <s v="'30-95-41"/>
    <n v="20505460"/>
    <s v="FAULKNER L A V00 IXEYA FAULKNER 53164412279638000N 607003     10 04APR19 16:44"/>
    <m/>
    <n v="24"/>
    <n v="7925.83"/>
    <n v="24"/>
    <x v="8"/>
    <x v="2"/>
  </r>
  <r>
    <d v="2019-04-04T00:00:00"/>
    <s v="FPO"/>
    <s v="'30-95-41"/>
    <n v="20505460"/>
    <s v="EDWARD MOSELEY 500000000454257587 NAME TAGS COACHING 090128     10 04APR19 07:14"/>
    <n v="133.43"/>
    <m/>
    <n v="7792.4"/>
    <n v="-133.43"/>
    <x v="11"/>
    <x v="2"/>
  </r>
  <r>
    <d v="2019-04-09T00:00:00"/>
    <s v="DEP"/>
    <s v="'30-95-41"/>
    <n v="20505460"/>
    <s v="LOYD 48 BELLE VUE"/>
    <m/>
    <n v="60"/>
    <n v="7852.4"/>
    <n v="60"/>
    <x v="8"/>
    <x v="2"/>
  </r>
  <r>
    <d v="2019-04-12T00:00:00"/>
    <s v="CHQ"/>
    <s v="'30-95-41"/>
    <n v="20505460"/>
    <n v="462"/>
    <n v="27.61"/>
    <m/>
    <n v="7824.79"/>
    <n v="-27.61"/>
    <x v="2"/>
    <x v="2"/>
  </r>
  <r>
    <d v="2019-04-15T00:00:00"/>
    <s v="BGC"/>
    <s v="'30-95-41"/>
    <n v="20505460"/>
    <s v="BRITISH CYCLING FE ZFCMA04"/>
    <m/>
    <n v="126"/>
    <n v="7950.79"/>
    <n v="126"/>
    <x v="0"/>
    <x v="2"/>
  </r>
  <r>
    <d v="2019-04-23T00:00:00"/>
    <s v="BGC"/>
    <s v="'30-95-41"/>
    <n v="20505460"/>
    <s v="BRITISH CYCLING FE ZFCMA04"/>
    <m/>
    <n v="162"/>
    <n v="8112.79"/>
    <n v="162"/>
    <x v="0"/>
    <x v="2"/>
  </r>
  <r>
    <d v="2019-04-26T00:00:00"/>
    <s v="BGC"/>
    <s v="'30-95-41"/>
    <n v="20505460"/>
    <s v="BRITISH CYCLING FE ZFCMA04"/>
    <m/>
    <n v="24"/>
    <n v="8136.79"/>
    <n v="24"/>
    <x v="0"/>
    <x v="2"/>
  </r>
  <r>
    <d v="2019-05-01T00:00:00"/>
    <s v="FPI"/>
    <s v="'30-95-41"/>
    <n v="20505460"/>
    <s v="YOUNG WP HARRISON YOUNG RP4659982701320700 203964     10 01MAY19 11:27"/>
    <m/>
    <n v="16"/>
    <n v="8152.79"/>
    <n v="16"/>
    <x v="8"/>
    <x v="2"/>
  </r>
  <r>
    <d v="2019-05-01T00:00:00"/>
    <s v="FPI"/>
    <s v="'30-95-41"/>
    <n v="20505460"/>
    <s v="BELDON SM&amp;GHM ISAAC BELDON COACH 605544408181105001 404759     10 01MAY19 18:18"/>
    <m/>
    <n v="20"/>
    <n v="8172.79"/>
    <n v="20"/>
    <x v="8"/>
    <x v="2"/>
  </r>
  <r>
    <d v="2019-05-10T00:00:00"/>
    <s v="BGC"/>
    <s v="'30-95-41"/>
    <n v="20505460"/>
    <s v="BRITISH CYCLING FE ZFCMA04"/>
    <m/>
    <n v="66"/>
    <n v="8238.7900000000009"/>
    <n v="66"/>
    <x v="0"/>
    <x v="2"/>
  </r>
  <r>
    <d v="2019-05-20T00:00:00"/>
    <s v="FPI"/>
    <s v="'30-95-41"/>
    <n v="20505460"/>
    <s v="JONES L&amp;KA REUBEN JONES 2ND19 155424500222025001 401156     10 20MAY19 22:20"/>
    <m/>
    <n v="28"/>
    <n v="8266.7900000000009"/>
    <n v="28"/>
    <x v="8"/>
    <x v="2"/>
  </r>
  <r>
    <d v="2019-05-20T00:00:00"/>
    <s v="FPI"/>
    <s v="'30-95-41"/>
    <n v="20505460"/>
    <s v="JAMES CHRISTOPHER CHARLIE JAMES FP19140O16021460 070116     10 20MAY19 20:34"/>
    <m/>
    <n v="28"/>
    <n v="8294.7900000000009"/>
    <n v="28"/>
    <x v="8"/>
    <x v="2"/>
  </r>
  <r>
    <d v="2019-05-20T00:00:00"/>
    <s v="FPI"/>
    <s v="'30-95-41"/>
    <n v="20505460"/>
    <s v="ALICE BRUCE JOSHUA BRUCE 00153425632CCCGFBM 090129     10 20MAY19 17:53"/>
    <m/>
    <n v="28"/>
    <n v="8322.7900000000009"/>
    <n v="28"/>
    <x v="8"/>
    <x v="2"/>
  </r>
  <r>
    <d v="2019-05-20T00:00:00"/>
    <s v="FPI"/>
    <s v="'30-95-41"/>
    <n v="20505460"/>
    <s v="M DUNCAN OLIVIA DUNCAN 200000000467858362 110342     10 20MAY19 17:47"/>
    <m/>
    <n v="28"/>
    <n v="8350.7900000000009"/>
    <n v="28"/>
    <x v="8"/>
    <x v="2"/>
  </r>
  <r>
    <d v="2019-05-20T00:00:00"/>
    <s v="FPI"/>
    <s v="'30-95-41"/>
    <n v="20505460"/>
    <s v="LYNNE BETTERIDGE ISAAC BETTERIDGE POD4HJATMSYUTXJHLA 040004     10 20MAY19 13:52"/>
    <m/>
    <n v="28"/>
    <n v="8378.7900000000009"/>
    <n v="28"/>
    <x v="8"/>
    <x v="2"/>
  </r>
  <r>
    <d v="2019-05-20T00:00:00"/>
    <s v="FPI"/>
    <s v="'30-95-41"/>
    <n v="20505460"/>
    <s v="ARCHER VJ&amp;B JOE ARCHER 897370852431025001 404777     10 20MAY19 13:42"/>
    <m/>
    <n v="28"/>
    <n v="8406.7900000000009"/>
    <n v="28"/>
    <x v="8"/>
    <x v="2"/>
  </r>
  <r>
    <d v="2019-05-20T00:00:00"/>
    <s v="FPI"/>
    <s v="'30-95-41"/>
    <n v="20505460"/>
    <s v="LUCY EVANS F HATFIELD-EVANS 00151202632BBFLKMB 090128     10 20MAY19 12:54"/>
    <m/>
    <n v="28"/>
    <n v="8434.7900000000009"/>
    <n v="28"/>
    <x v="8"/>
    <x v="2"/>
  </r>
  <r>
    <d v="2019-05-20T00:00:00"/>
    <s v="FPI"/>
    <s v="'30-95-41"/>
    <n v="20505460"/>
    <s v="MITCHELL J JAKE MARSHALL 25112711830524000N 538133     10 20MAY19 11:27"/>
    <m/>
    <n v="28"/>
    <n v="8462.7900000000009"/>
    <n v="28"/>
    <x v="8"/>
    <x v="2"/>
  </r>
  <r>
    <d v="2019-05-20T00:00:00"/>
    <s v="FPI"/>
    <s v="'30-95-41"/>
    <n v="20505460"/>
    <s v="BELDON SM&amp;GHM ISAAC BELDON COACH 531604653570025001 404759     10 20MAY19 07:53"/>
    <m/>
    <n v="28"/>
    <n v="8490.7900000000009"/>
    <n v="28"/>
    <x v="8"/>
    <x v="2"/>
  </r>
  <r>
    <d v="2019-05-20T00:00:00"/>
    <s v="FPI"/>
    <s v="'30-95-41"/>
    <n v="20505460"/>
    <s v="BAMFORD BARNABY BAMFORD OSCAR 413922147070025001 404758     10 20MAY19 07:07"/>
    <m/>
    <n v="28"/>
    <n v="8518.7900000000009"/>
    <n v="28"/>
    <x v="8"/>
    <x v="2"/>
  </r>
  <r>
    <d v="2019-05-20T00:00:00"/>
    <s v="FPI"/>
    <s v="'30-95-41"/>
    <n v="20505460"/>
    <s v="L COLEMAN ZARA COLEMAN 100000000467668633 300003     10 20MAY19 07:00"/>
    <m/>
    <n v="28"/>
    <n v="8546.7900000000009"/>
    <n v="28"/>
    <x v="8"/>
    <x v="2"/>
  </r>
  <r>
    <d v="2019-05-20T00:00:00"/>
    <s v="FPI"/>
    <s v="'30-95-41"/>
    <n v="20505460"/>
    <s v="CROZIER PJ&amp;CL ZAC/SOPHIA CROZIER 424571344091025001 404759     10 20MAY19 19:04"/>
    <m/>
    <n v="56"/>
    <n v="8602.7900000000009"/>
    <n v="56"/>
    <x v="8"/>
    <x v="2"/>
  </r>
  <r>
    <d v="2019-05-20T00:00:00"/>
    <s v="FPI"/>
    <s v="'30-95-41"/>
    <n v="20505460"/>
    <s v="BERRY RN BERRY -BOYS 598391104570025001 404783     10 20MAY19 07:54"/>
    <m/>
    <n v="56"/>
    <n v="8658.7900000000009"/>
    <n v="56"/>
    <x v="8"/>
    <x v="2"/>
  </r>
  <r>
    <d v="2019-05-21T00:00:00"/>
    <s v="FPI"/>
    <s v="'30-95-41"/>
    <n v="20505460"/>
    <s v="JOSEPHINE LEWIS BARNEY PALMER 00151612632BBDMXNH 090126     10 21MAY19 21:07"/>
    <m/>
    <n v="28"/>
    <n v="8686.7900000000009"/>
    <n v="28"/>
    <x v="8"/>
    <x v="2"/>
  </r>
  <r>
    <d v="2019-05-21T00:00:00"/>
    <s v="FPI"/>
    <s v="'30-95-41"/>
    <n v="20505460"/>
    <s v="MALVERN YOUTH &amp; CO MYCT DIVIDED EVENT 000000000143781106 089299     10 21MAY19 16:30"/>
    <m/>
    <n v="75"/>
    <n v="8761.7900000000009"/>
    <n v="75"/>
    <x v="24"/>
    <x v="2"/>
  </r>
  <r>
    <d v="2019-05-22T00:00:00"/>
    <s v="FPI"/>
    <s v="'30-95-41"/>
    <n v="20505460"/>
    <s v="TURNBULL K &amp; T OLLIE TURNBULL 29212039291878000N 558136     10 22MAY19 21:20"/>
    <m/>
    <n v="28"/>
    <n v="8789.7900000000009"/>
    <n v="28"/>
    <x v="8"/>
    <x v="2"/>
  </r>
  <r>
    <d v="2019-05-22T00:00:00"/>
    <s v="FPI"/>
    <s v="'30-95-41"/>
    <n v="20505460"/>
    <s v="P ROBERTS ROSIEROBERTS-JUN19 300000000473811093 309541     10 22MAY19 19:06"/>
    <m/>
    <n v="28"/>
    <n v="8817.7900000000009"/>
    <n v="28"/>
    <x v="8"/>
    <x v="2"/>
  </r>
  <r>
    <d v="2019-05-22T00:00:00"/>
    <s v="FPI"/>
    <s v="'30-95-41"/>
    <n v="20505460"/>
    <s v="ROCCA S/A DARCEY ROCCA 40072046471148000R 832845     10 22MAY19 07:20"/>
    <m/>
    <n v="28"/>
    <n v="8845.7900000000009"/>
    <n v="28"/>
    <x v="8"/>
    <x v="2"/>
  </r>
  <r>
    <d v="2019-05-22T00:00:00"/>
    <s v="FPI"/>
    <s v="'30-95-41"/>
    <n v="20505460"/>
    <s v="CATHERINE SMITH BARNEY RAFE SMITH 00153425632CCDBWPZ 090128     10 22MAY19 20:10"/>
    <m/>
    <n v="56"/>
    <n v="8901.7900000000009"/>
    <n v="56"/>
    <x v="8"/>
    <x v="2"/>
  </r>
  <r>
    <d v="2019-05-23T00:00:00"/>
    <s v="FPI"/>
    <s v="'30-95-41"/>
    <n v="20505460"/>
    <s v="GIBBY HLHWDL&amp;HL JACOB GIBBY 740112805501325001 404759     10 23MAY19 10:55"/>
    <m/>
    <n v="28"/>
    <n v="8929.7900000000009"/>
    <n v="28"/>
    <x v="8"/>
    <x v="2"/>
  </r>
  <r>
    <d v="2019-05-23T00:00:00"/>
    <s v="DEP"/>
    <s v="'30-95-41"/>
    <n v="20505460"/>
    <n v="500263"/>
    <m/>
    <n v="100"/>
    <n v="9029.7900000000009"/>
    <n v="100"/>
    <x v="1"/>
    <x v="2"/>
  </r>
  <r>
    <d v="2019-05-24T00:00:00"/>
    <s v="FPI"/>
    <s v="'30-95-41"/>
    <n v="20505460"/>
    <s v="DUTTON DAVID LUCAS DUTTON HOODI FP19144O00411462 070116     10 24MAY19 21:13"/>
    <m/>
    <n v="28"/>
    <n v="9057.7900000000009"/>
    <n v="28"/>
    <x v="8"/>
    <x v="2"/>
  </r>
  <r>
    <d v="2019-05-24T00:00:00"/>
    <s v="FPI"/>
    <s v="'30-95-41"/>
    <n v="20505460"/>
    <s v="MARTIN CT ALICE MARTIN 420552816211425001 404759     10 24MAY19 11:26"/>
    <m/>
    <n v="28"/>
    <n v="9085.7900000000009"/>
    <n v="28"/>
    <x v="8"/>
    <x v="2"/>
  </r>
  <r>
    <d v="2019-05-24T00:00:00"/>
    <s v="FPI"/>
    <s v="'30-95-41"/>
    <n v="20505460"/>
    <s v="C THOMAS THOMAS HA 200000000469341613 110852     10 24MAY19 21:06"/>
    <m/>
    <n v="56"/>
    <n v="9141.7900000000009"/>
    <n v="56"/>
    <x v="8"/>
    <x v="2"/>
  </r>
  <r>
    <d v="2019-05-28T00:00:00"/>
    <s v="FPI"/>
    <s v="'30-95-41"/>
    <n v="20505460"/>
    <s v="ALLEN T+J PETER ALLEN- JUNIO RP4679964028637100 201335     10 28MAY19 22:51"/>
    <m/>
    <n v="28"/>
    <n v="9169.7900000000009"/>
    <n v="28"/>
    <x v="8"/>
    <x v="2"/>
  </r>
  <r>
    <d v="2019-05-28T00:00:00"/>
    <s v="FPI"/>
    <s v="'30-95-41"/>
    <n v="20505460"/>
    <s v="A WARMINGTON BO HAINES 600000000471776491 309990     10 28MAY19 17:11"/>
    <m/>
    <n v="28"/>
    <n v="9197.7900000000009"/>
    <n v="28"/>
    <x v="8"/>
    <x v="2"/>
  </r>
  <r>
    <d v="2019-05-28T00:00:00"/>
    <s v="FPI"/>
    <s v="'30-95-41"/>
    <n v="20505460"/>
    <s v="HUME G+JJ PLB OWEN HUME RP4679963971433900 200253     10 28MAY19 12:37"/>
    <m/>
    <n v="28"/>
    <n v="9225.7900000000009"/>
    <n v="28"/>
    <x v="8"/>
    <x v="2"/>
  </r>
  <r>
    <d v="2019-05-28T00:00:00"/>
    <s v="FPI"/>
    <s v="'30-95-41"/>
    <n v="20505460"/>
    <s v="POOLE LE ABIGAIL PROSSER 38100044324710000N 538133     10 28MAY19 10:00"/>
    <m/>
    <n v="28"/>
    <n v="9253.7900000000009"/>
    <n v="28"/>
    <x v="8"/>
    <x v="2"/>
  </r>
  <r>
    <d v="2019-05-28T00:00:00"/>
    <s v="FPI"/>
    <s v="'30-95-41"/>
    <n v="20505460"/>
    <s v="LENCZY&amp;GRYZIA BORYS 807582611380825001 401508     10 28MAY19 08:31"/>
    <m/>
    <n v="28"/>
    <n v="9281.7900000000009"/>
    <n v="28"/>
    <x v="8"/>
    <x v="2"/>
  </r>
  <r>
    <d v="2019-05-28T00:00:00"/>
    <s v="FPI"/>
    <s v="'30-95-41"/>
    <n v="20505460"/>
    <s v="GURNSEY DAVID EDAN GURNSEY FP19147O02528980 070116     10 27MAY19 23:22"/>
    <m/>
    <n v="28"/>
    <n v="9309.7900000000009"/>
    <n v="28"/>
    <x v="8"/>
    <x v="2"/>
  </r>
  <r>
    <d v="2019-05-28T00:00:00"/>
    <s v="FPI"/>
    <s v="'30-95-41"/>
    <n v="20505460"/>
    <s v="AMY THORNBER TOBY THORNBER 00151075632BBGZCZH 090126     10 27MAY19 22:05"/>
    <m/>
    <n v="28"/>
    <n v="9337.7900000000009"/>
    <n v="28"/>
    <x v="8"/>
    <x v="2"/>
  </r>
  <r>
    <d v="2019-05-28T00:00:00"/>
    <s v="FPI"/>
    <s v="'30-95-41"/>
    <n v="20505460"/>
    <s v="BURROWS M H ERIKA BURROWS 686016239512625001 404717     10 26MAY19 21:59"/>
    <m/>
    <n v="28"/>
    <n v="9365.7900000000009"/>
    <n v="28"/>
    <x v="8"/>
    <x v="2"/>
  </r>
  <r>
    <d v="2019-05-28T00:00:00"/>
    <s v="FPI"/>
    <s v="'30-95-41"/>
    <n v="20505460"/>
    <s v="PALMER-JEFFERY JAMES PJ 44103004549974000N 560055     10 26MAY19 10:30"/>
    <m/>
    <n v="28"/>
    <n v="9393.7900000000009"/>
    <n v="28"/>
    <x v="8"/>
    <x v="2"/>
  </r>
  <r>
    <d v="2019-05-28T00:00:00"/>
    <s v="FPI"/>
    <s v="'30-95-41"/>
    <n v="20505460"/>
    <s v="YOUNG WP HARRISON YOUNG RP4659984796205100 203964     10 25MAY19 20:34"/>
    <m/>
    <n v="28"/>
    <n v="9421.7900000000009"/>
    <n v="28"/>
    <x v="8"/>
    <x v="2"/>
  </r>
  <r>
    <d v="2019-05-28T00:00:00"/>
    <s v="FPI"/>
    <s v="'30-95-41"/>
    <n v="20505460"/>
    <s v="KIRBY M A &amp; M A PIERS KIRBY 09201148089587000N 600127     10 25MAY19 20:11"/>
    <m/>
    <n v="28"/>
    <n v="9449.7900000000009"/>
    <n v="28"/>
    <x v="8"/>
    <x v="2"/>
  </r>
  <r>
    <d v="2019-05-28T00:00:00"/>
    <s v="FPI"/>
    <s v="'30-95-41"/>
    <n v="20505460"/>
    <s v="DAWKINS JW LAURIE DAWKINS 582873522012825001 404759     10 28MAY19 21:02"/>
    <m/>
    <n v="56"/>
    <n v="9505.7900000000009"/>
    <n v="56"/>
    <x v="8"/>
    <x v="2"/>
  </r>
  <r>
    <d v="2019-05-28T00:00:00"/>
    <s v="FPI"/>
    <s v="'30-95-41"/>
    <n v="20505460"/>
    <s v="N BIRD FREYA/CHARLIE BIRD 100000000470275944 309541     10 28MAY19 10:35"/>
    <m/>
    <n v="56"/>
    <n v="9561.7900000000009"/>
    <n v="56"/>
    <x v="8"/>
    <x v="2"/>
  </r>
  <r>
    <d v="2019-05-28T00:00:00"/>
    <s v="FPI"/>
    <s v="'30-95-41"/>
    <n v="20505460"/>
    <s v="O CONNELL J FIN &amp; AVA TAME-MCS 354841613101825001 401100     10 28MAY19 10:13"/>
    <m/>
    <n v="56"/>
    <n v="9617.7900000000009"/>
    <n v="56"/>
    <x v="8"/>
    <x v="2"/>
  </r>
  <r>
    <d v="2019-05-28T00:00:00"/>
    <s v="FPI"/>
    <s v="'30-95-41"/>
    <n v="20505460"/>
    <s v="DOCHERTY M&amp;S ERIN&amp;ALEX DOCHERTY 302501455502725001 403418     10 27MAY19 20:55"/>
    <m/>
    <n v="56"/>
    <n v="9673.7900000000009"/>
    <n v="56"/>
    <x v="8"/>
    <x v="2"/>
  </r>
  <r>
    <d v="2019-05-29T00:00:00"/>
    <s v="FPI"/>
    <s v="'30-95-41"/>
    <n v="20505460"/>
    <s v="NIXON MJ&amp;LJ MATT NIXON FAMILY 410641403121925001 402820     10 29MAY19 12:13"/>
    <m/>
    <n v="24"/>
    <n v="9697.7900000000009"/>
    <n v="24"/>
    <x v="0"/>
    <x v="2"/>
  </r>
  <r>
    <d v="2019-05-29T00:00:00"/>
    <s v="FPI"/>
    <s v="'30-95-41"/>
    <n v="20505460"/>
    <s v="HARDING K SIM HARDING 04073453753119000N 558136     10 29MAY19 07:34"/>
    <m/>
    <n v="28"/>
    <n v="9725.7900000000009"/>
    <n v="28"/>
    <x v="8"/>
    <x v="2"/>
  </r>
  <r>
    <d v="2019-05-29T00:00:00"/>
    <s v="FPI"/>
    <s v="'30-95-41"/>
    <n v="20505460"/>
    <s v="MANNING J A DEXTER MANNING 932891934560925001 404717     10 29MAY19 06:54"/>
    <m/>
    <n v="28"/>
    <n v="9753.7900000000009"/>
    <n v="28"/>
    <x v="8"/>
    <x v="2"/>
  </r>
  <r>
    <d v="2019-05-29T00:00:00"/>
    <s v="FPI"/>
    <s v="'30-95-41"/>
    <n v="20505460"/>
    <s v="BUTLER SK LOCKELLIOT ROBERTS 365988259490925001 402029     10 29MAY19 09:49"/>
    <m/>
    <n v="56"/>
    <n v="9809.7900000000009"/>
    <n v="56"/>
    <x v="8"/>
    <x v="2"/>
  </r>
  <r>
    <d v="2019-05-29T00:00:00"/>
    <s v="FPI"/>
    <s v="'30-95-41"/>
    <n v="20505460"/>
    <s v="STEVENS G JOEROSIEIZ LEAVER 985145154200925001 404410     10 29MAY19 00:24"/>
    <m/>
    <n v="84"/>
    <n v="9893.7900000000009"/>
    <n v="84"/>
    <x v="8"/>
    <x v="2"/>
  </r>
  <r>
    <d v="2019-05-29T00:00:00"/>
    <s v="BGC"/>
    <s v="'30-95-41"/>
    <n v="20505460"/>
    <s v="BRITISH CYCLING FE ZFCMA04"/>
    <m/>
    <n v="150"/>
    <n v="10043.790000000001"/>
    <n v="150"/>
    <x v="0"/>
    <x v="2"/>
  </r>
  <r>
    <d v="2019-05-30T00:00:00"/>
    <s v="FPI"/>
    <s v="'30-95-41"/>
    <n v="20505460"/>
    <s v="D REID RAFFIE REID 300000000476441235 110145     10 30MAY19 15:36"/>
    <m/>
    <n v="28"/>
    <n v="10071.790000000001"/>
    <n v="28"/>
    <x v="8"/>
    <x v="2"/>
  </r>
  <r>
    <d v="2019-05-31T00:00:00"/>
    <s v="BGC"/>
    <s v="'30-95-41"/>
    <n v="20505460"/>
    <s v="BRITISH CYCLING FE ZFCMA04"/>
    <m/>
    <n v="6"/>
    <n v="10077.790000000001"/>
    <n v="6"/>
    <x v="0"/>
    <x v="2"/>
  </r>
  <r>
    <d v="2019-06-03T00:00:00"/>
    <s v="FPI"/>
    <s v="'30-95-41"/>
    <n v="20505460"/>
    <s v="BRADLEY LUCKMAN J LUCKMAN 00151489632BBCZLSX 090127     10 02JUN19 10:04"/>
    <m/>
    <n v="24"/>
    <n v="10101.790000000001"/>
    <n v="24"/>
    <x v="8"/>
    <x v="2"/>
  </r>
  <r>
    <d v="2019-06-03T00:00:00"/>
    <s v="FPI"/>
    <s v="'30-95-41"/>
    <n v="20505460"/>
    <s v="FAULKNER L A V00 OTTO FAULKNER 34163836269451000N 607003     10 02JUN19 16:38"/>
    <m/>
    <n v="28"/>
    <n v="10129.790000000001"/>
    <n v="28"/>
    <x v="8"/>
    <x v="2"/>
  </r>
  <r>
    <d v="2019-06-04T00:00:00"/>
    <s v="FPI"/>
    <s v="'30-95-41"/>
    <n v="20505460"/>
    <s v="PALMER-JEFFERY JAMES PJ 45221420741685000N 560055     10 04JUN19 22:14"/>
    <m/>
    <n v="6"/>
    <n v="10135.790000000001"/>
    <n v="6"/>
    <x v="8"/>
    <x v="2"/>
  </r>
  <r>
    <d v="2019-06-11T00:00:00"/>
    <s v="FPO"/>
    <s v="'30-95-41"/>
    <n v="20505460"/>
    <s v="JUSTINE BROOKS 300000000480805938 COACHING PAYMENT 110869     10 11JUN19 07:01"/>
    <n v="40"/>
    <m/>
    <n v="10095.790000000001"/>
    <n v="-40"/>
    <x v="10"/>
    <x v="2"/>
  </r>
  <r>
    <d v="2019-06-11T00:00:00"/>
    <s v="FPO"/>
    <s v="'30-95-41"/>
    <n v="20505460"/>
    <s v="HSBC 600000000476848776 COACHING 404321     10 11JUN19 07:04"/>
    <n v="100"/>
    <m/>
    <n v="9995.7900000000009"/>
    <n v="-100"/>
    <x v="10"/>
    <x v="2"/>
  </r>
  <r>
    <d v="2019-06-11T00:00:00"/>
    <s v="FPO"/>
    <s v="'30-95-41"/>
    <n v="20505460"/>
    <s v="EDWARD MOSELEY 300000000480805555 COACHING 090128     10 11JUN19 06:59"/>
    <n v="120"/>
    <m/>
    <n v="9875.7900000000009"/>
    <n v="-120"/>
    <x v="10"/>
    <x v="2"/>
  </r>
  <r>
    <d v="2019-06-11T00:00:00"/>
    <s v="FPO"/>
    <s v="'30-95-41"/>
    <n v="20505460"/>
    <s v="BEN DALE 200000000475489026 COACHING 110342     10 11JUN19 06:56"/>
    <n v="120"/>
    <m/>
    <n v="9755.7900000000009"/>
    <n v="-120"/>
    <x v="10"/>
    <x v="2"/>
  </r>
  <r>
    <d v="2019-06-12T00:00:00"/>
    <s v="PAY"/>
    <s v="'30-95-41"/>
    <n v="20505460"/>
    <n v="468"/>
    <n v="60"/>
    <m/>
    <n v="9695.7900000000009"/>
    <n v="-60"/>
    <x v="10"/>
    <x v="2"/>
  </r>
  <r>
    <d v="2019-06-12T00:00:00"/>
    <s v="FPI"/>
    <s v="'30-95-41"/>
    <n v="20505460"/>
    <s v="DAVIES RH &amp; RC RE TOM AND ARTHUR 09185007663421000N 535041     10 12JUN19 18:50"/>
    <m/>
    <n v="56"/>
    <n v="9751.7900000000009"/>
    <n v="56"/>
    <x v="8"/>
    <x v="2"/>
  </r>
  <r>
    <d v="2019-06-12T00:00:00"/>
    <s v="DEP"/>
    <s v="'30-95-41"/>
    <n v="20505460"/>
    <n v="500264"/>
    <m/>
    <n v="112"/>
    <n v="9863.7900000000009"/>
    <n v="112"/>
    <x v="8"/>
    <x v="2"/>
  </r>
  <r>
    <d v="2019-06-14T00:00:00"/>
    <s v="CHQ"/>
    <s v="'30-95-41"/>
    <n v="20505460"/>
    <n v="466"/>
    <n v="40"/>
    <m/>
    <n v="9823.7900000000009"/>
    <n v="-40"/>
    <x v="10"/>
    <x v="2"/>
  </r>
  <r>
    <d v="2019-06-18T00:00:00"/>
    <s v="CHQ"/>
    <s v="'30-95-41"/>
    <n v="20505460"/>
    <n v="467"/>
    <n v="120"/>
    <m/>
    <n v="9703.7900000000009"/>
    <n v="-120"/>
    <x v="10"/>
    <x v="2"/>
  </r>
  <r>
    <d v="2019-06-25T00:00:00"/>
    <s v="CHQ"/>
    <s v="'30-95-41"/>
    <n v="20505460"/>
    <n v="464"/>
    <n v="20"/>
    <m/>
    <n v="9683.7900000000009"/>
    <n v="-20"/>
    <x v="10"/>
    <x v="2"/>
  </r>
  <r>
    <d v="2019-06-28T00:00:00"/>
    <s v="BGC"/>
    <s v="'30-95-41"/>
    <n v="20505460"/>
    <s v="BRITISH CYCLING FE ZFCMA04"/>
    <m/>
    <n v="12"/>
    <n v="9695.7900000000009"/>
    <n v="12"/>
    <x v="0"/>
    <x v="2"/>
  </r>
  <r>
    <d v="2019-07-04T00:00:00"/>
    <s v="PAY"/>
    <s v="'30-95-41"/>
    <n v="20505460"/>
    <n v="469"/>
    <n v="9"/>
    <m/>
    <n v="9686.7900000000009"/>
    <n v="-9"/>
    <x v="18"/>
    <x v="2"/>
  </r>
  <r>
    <d v="2019-07-04T00:00:00"/>
    <s v="FPI"/>
    <s v="'30-95-41"/>
    <n v="20505460"/>
    <s v="GIBBY HLHWDL&amp;HL SAMUEL GIBBY 660041903001407001 404759     10 04JUL19 10:03"/>
    <m/>
    <n v="12"/>
    <n v="9698.7900000000009"/>
    <n v="12"/>
    <x v="8"/>
    <x v="2"/>
  </r>
  <r>
    <d v="2019-07-04T00:00:00"/>
    <s v="CHQ"/>
    <s v="'30-95-41"/>
    <n v="20505460"/>
    <n v="463"/>
    <n v="60"/>
    <m/>
    <n v="9638.7900000000009"/>
    <n v="-60"/>
    <x v="18"/>
    <x v="2"/>
  </r>
  <r>
    <d v="2019-07-04T00:00:00"/>
    <s v="DEP"/>
    <s v="'30-95-41"/>
    <n v="20505460"/>
    <n v="500265"/>
    <m/>
    <n v="16"/>
    <n v="9654.7900000000009"/>
    <n v="16"/>
    <x v="8"/>
    <x v="2"/>
  </r>
  <r>
    <d v="2019-07-11T00:00:00"/>
    <s v="CHQ"/>
    <s v="'30-95-41"/>
    <n v="20505460"/>
    <n v="465"/>
    <n v="120"/>
    <m/>
    <n v="9534.7900000000009"/>
    <n v="-120"/>
    <x v="10"/>
    <x v="2"/>
  </r>
  <r>
    <d v="2019-07-15T00:00:00"/>
    <s v="FPO"/>
    <s v="'30-95-41"/>
    <n v="20505460"/>
    <s v="GARETH RICHARDS 400000000493042235 COACHING 776851     10 13JUL19 08:23"/>
    <n v="20"/>
    <m/>
    <n v="9514.7900000000009"/>
    <n v="-20"/>
    <x v="10"/>
    <x v="2"/>
  </r>
  <r>
    <d v="2019-07-15T00:00:00"/>
    <s v="PAY"/>
    <s v="'30-95-41"/>
    <n v="20505460"/>
    <n v="471"/>
    <n v="80"/>
    <m/>
    <n v="9434.7900000000009"/>
    <n v="-80"/>
    <x v="10"/>
    <x v="2"/>
  </r>
  <r>
    <d v="2019-07-15T00:00:00"/>
    <s v="FPO"/>
    <s v="'30-95-41"/>
    <n v="20505460"/>
    <s v="LOUIS BROOKS 500000000488278972 COACHING 209861     10 13JUL19 08:29"/>
    <n v="80"/>
    <m/>
    <n v="9354.7900000000009"/>
    <n v="-80"/>
    <x v="10"/>
    <x v="2"/>
  </r>
  <r>
    <d v="2019-07-15T00:00:00"/>
    <s v="FPO"/>
    <s v="'30-95-41"/>
    <n v="20505460"/>
    <s v="JAMES DICKENS 100000000486636514 COACHING 538133     10 13JUL19 08:20"/>
    <n v="80"/>
    <m/>
    <n v="9274.7900000000009"/>
    <n v="-80"/>
    <x v="10"/>
    <x v="2"/>
  </r>
  <r>
    <d v="2019-07-15T00:00:00"/>
    <s v="FPO"/>
    <s v="'30-95-41"/>
    <n v="20505460"/>
    <s v="JUSTINE BROOKS 500000000488277234 COACHING PAYMENT 110869     10 13JUL19 08:17"/>
    <n v="80"/>
    <m/>
    <n v="9194.7900000000009"/>
    <n v="-80"/>
    <x v="10"/>
    <x v="2"/>
  </r>
  <r>
    <d v="2019-07-15T00:00:00"/>
    <s v="FPO"/>
    <s v="'30-95-41"/>
    <n v="20505460"/>
    <s v="EDWARD MOSELEY 600000000488005054 COACHING 090128     10 13JUL19 08:21"/>
    <n v="100"/>
    <m/>
    <n v="9094.7900000000009"/>
    <n v="-100"/>
    <x v="10"/>
    <x v="2"/>
  </r>
  <r>
    <d v="2019-07-15T00:00:00"/>
    <s v="FPO"/>
    <s v="'30-95-41"/>
    <n v="20505460"/>
    <s v="BEN DALE 200000000486642883 COACHING 110342     10 13JUL19 08:18"/>
    <n v="100"/>
    <m/>
    <n v="8994.7900000000009"/>
    <n v="-100"/>
    <x v="10"/>
    <x v="2"/>
  </r>
  <r>
    <d v="2019-07-15T00:00:00"/>
    <s v="FPO"/>
    <s v="'30-95-41"/>
    <n v="20505460"/>
    <s v="HSBC 200000000486642517 COACHING 404321     10 13JUL19 08:15"/>
    <n v="100"/>
    <m/>
    <n v="8894.7900000000009"/>
    <n v="-100"/>
    <x v="10"/>
    <x v="2"/>
  </r>
  <r>
    <d v="2019-07-16T00:00:00"/>
    <s v="DEP"/>
    <s v="'30-95-41"/>
    <n v="20505460"/>
    <n v="500266"/>
    <m/>
    <n v="206.2"/>
    <n v="9100.9900000000016"/>
    <n v="206.2"/>
    <x v="25"/>
    <x v="2"/>
  </r>
  <r>
    <d v="2019-07-16T00:00:00"/>
    <s v="FPO"/>
    <s v="'30-95-41"/>
    <n v="20505460"/>
    <s v="C.J.PILE 500000000489283768 COACHING 536147     10 16JUL19 17:01"/>
    <n v="220"/>
    <m/>
    <n v="8880.9900000000016"/>
    <n v="-220"/>
    <x v="10"/>
    <x v="2"/>
  </r>
  <r>
    <d v="2019-08-05T00:00:00"/>
    <s v="BGC"/>
    <s v="'30-95-41"/>
    <n v="20505460"/>
    <s v="BRITISH CYCLING FE ZFCMA04"/>
    <m/>
    <n v="18"/>
    <n v="8898.9900000000016"/>
    <n v="18"/>
    <x v="0"/>
    <x v="2"/>
  </r>
  <r>
    <d v="2019-08-13T00:00:00"/>
    <s v="CHQ"/>
    <s v="'30-95-41"/>
    <n v="20505460"/>
    <n v="477"/>
    <n v="206.2"/>
    <m/>
    <n v="8692.7900000000009"/>
    <n v="-206.2"/>
    <x v="12"/>
    <x v="2"/>
  </r>
  <r>
    <d v="2019-08-14T00:00:00"/>
    <s v="FPI"/>
    <s v="'30-95-41"/>
    <n v="20505460"/>
    <s v="ROCCA S/A DARCEY ROCCA 13233315047576000R 832845     10 14AUG19 23:33"/>
    <m/>
    <n v="16"/>
    <n v="8708.7900000000009"/>
    <n v="16"/>
    <x v="8"/>
    <x v="2"/>
  </r>
  <r>
    <d v="2019-08-14T00:00:00"/>
    <s v="FPI"/>
    <s v="'30-95-41"/>
    <n v="20505460"/>
    <s v="BAMFORD BARNABY BAMFORD JIMMY 588230714522418001 404758     10 14AUG19 22:54"/>
    <m/>
    <n v="16"/>
    <n v="8724.7900000000009"/>
    <n v="16"/>
    <x v="8"/>
    <x v="2"/>
  </r>
  <r>
    <d v="2019-08-14T00:00:00"/>
    <s v="FPI"/>
    <s v="'30-95-41"/>
    <n v="20505460"/>
    <s v="BAMFORD BARNABY BAMFORD OSCAR 561320443522418001 404758     10 14AUG19 22:53"/>
    <m/>
    <n v="16"/>
    <n v="8740.7900000000009"/>
    <n v="16"/>
    <x v="8"/>
    <x v="2"/>
  </r>
  <r>
    <d v="2019-08-14T00:00:00"/>
    <s v="FPI"/>
    <s v="'30-95-41"/>
    <n v="20505460"/>
    <s v="HUME G+JJ PLB OWEN HUME RP4679962034188700 200253     10 14AUG19 22:11"/>
    <m/>
    <n v="16"/>
    <n v="8756.7900000000009"/>
    <n v="16"/>
    <x v="8"/>
    <x v="2"/>
  </r>
  <r>
    <d v="2019-08-14T00:00:00"/>
    <s v="FPI"/>
    <s v="'30-95-41"/>
    <n v="20505460"/>
    <s v="AMY THORNBER TOBY THORNBER 00151075632BBHGJGF 090126     10 14AUG19 22:08"/>
    <m/>
    <n v="16"/>
    <n v="8772.7900000000009"/>
    <n v="16"/>
    <x v="8"/>
    <x v="2"/>
  </r>
  <r>
    <d v="2019-08-14T00:00:00"/>
    <s v="FPI"/>
    <s v="'30-95-41"/>
    <n v="20505460"/>
    <s v="BERRY RN BERRY -BOYS 502567622122418001 404783     10 14AUG19 22:12"/>
    <m/>
    <n v="32"/>
    <n v="8804.7900000000009"/>
    <n v="32"/>
    <x v="8"/>
    <x v="2"/>
  </r>
  <r>
    <d v="2019-08-15T00:00:00"/>
    <s v="FPI"/>
    <s v="'30-95-41"/>
    <n v="20505460"/>
    <s v="POOLE LE ABIGAIL PROSSER 01113711268356000N 538133     10 15AUG19 11:37"/>
    <m/>
    <n v="16"/>
    <n v="8820.7900000000009"/>
    <n v="16"/>
    <x v="8"/>
    <x v="2"/>
  </r>
  <r>
    <d v="2019-08-15T00:00:00"/>
    <s v="FPI"/>
    <s v="'30-95-41"/>
    <n v="20505460"/>
    <s v="M DUNCAN OLIVIA DUNCAN 600000000499241336 110342     10 15AUG19 10:32"/>
    <m/>
    <n v="16"/>
    <n v="8836.7900000000009"/>
    <n v="16"/>
    <x v="8"/>
    <x v="2"/>
  </r>
  <r>
    <d v="2019-08-15T00:00:00"/>
    <s v="FPI"/>
    <s v="'30-95-41"/>
    <n v="20505460"/>
    <s v="L COLEMAN ZARA COLEMAN 100000000497864380 300003     10 15AUG19 10:13"/>
    <m/>
    <n v="16"/>
    <n v="8852.7900000000009"/>
    <n v="16"/>
    <x v="8"/>
    <x v="2"/>
  </r>
  <r>
    <d v="2019-08-15T00:00:00"/>
    <s v="FPI"/>
    <s v="'30-95-41"/>
    <n v="20505460"/>
    <s v="KIRBY M A &amp; M A PIERS KIRBY 49091143316532000N 600127     10 15AUG19 09:11"/>
    <m/>
    <n v="16"/>
    <n v="8868.7900000000009"/>
    <n v="16"/>
    <x v="8"/>
    <x v="2"/>
  </r>
  <r>
    <d v="2019-08-15T00:00:00"/>
    <s v="FPI"/>
    <s v="'30-95-41"/>
    <n v="20505460"/>
    <s v="DUTTON DAVID LUCAS DUTTON HOODI FP19227O06358463 070116     10 15AUG19 09:03"/>
    <m/>
    <n v="16"/>
    <n v="8884.7900000000009"/>
    <n v="16"/>
    <x v="8"/>
    <x v="2"/>
  </r>
  <r>
    <d v="2019-08-15T00:00:00"/>
    <s v="FPI"/>
    <s v="'30-95-41"/>
    <n v="20505460"/>
    <s v="RICKARD KJ OLIVER RICKARD RP4659982324433800 209861     10 15AUG19 08:56"/>
    <m/>
    <n v="16"/>
    <n v="8900.7900000000009"/>
    <n v="16"/>
    <x v="8"/>
    <x v="2"/>
  </r>
  <r>
    <d v="2019-08-15T00:00:00"/>
    <s v="FPI"/>
    <s v="'30-95-41"/>
    <n v="20505460"/>
    <s v="ARCHER VJ&amp;B JOE ARCHER 684647447570518001 404777     10 15AUG19 07:57"/>
    <m/>
    <n v="16"/>
    <n v="8916.7900000000009"/>
    <n v="16"/>
    <x v="8"/>
    <x v="2"/>
  </r>
  <r>
    <d v="2019-08-15T00:00:00"/>
    <s v="FPI"/>
    <s v="'30-95-41"/>
    <n v="20505460"/>
    <s v="GIBBY HLHWDL&amp;HL SAMUEL GIBBY 762336811070518001 404759     10 15AUG19 07:01"/>
    <m/>
    <n v="16"/>
    <n v="8932.7900000000009"/>
    <n v="16"/>
    <x v="8"/>
    <x v="2"/>
  </r>
  <r>
    <d v="2019-08-15T00:00:00"/>
    <s v="FPI"/>
    <s v="'30-95-41"/>
    <n v="20505460"/>
    <s v="GIBBY HLHWDL&amp;HL JACOB GIBBY 031099750070518001 404759     10 15AUG19 07:00"/>
    <m/>
    <n v="16"/>
    <n v="8948.7900000000009"/>
    <n v="16"/>
    <x v="8"/>
    <x v="2"/>
  </r>
  <r>
    <d v="2019-08-15T00:00:00"/>
    <s v="FPI"/>
    <s v="'30-95-41"/>
    <n v="20505460"/>
    <s v="DAVIES RH &amp; RC RE TOM AND ARTHUR 20113816579977000N 535041     10 15AUG19 11:38"/>
    <m/>
    <n v="32"/>
    <n v="8980.7900000000009"/>
    <n v="32"/>
    <x v="8"/>
    <x v="2"/>
  </r>
  <r>
    <d v="2019-08-15T00:00:00"/>
    <s v="CHQ"/>
    <s v="'30-95-41"/>
    <n v="20505460"/>
    <n v="475"/>
    <n v="100"/>
    <m/>
    <n v="8880.7900000000009"/>
    <n v="-100"/>
    <x v="10"/>
    <x v="2"/>
  </r>
  <r>
    <d v="2019-08-16T00:00:00"/>
    <s v="FPI"/>
    <s v="'30-95-41"/>
    <n v="20505460"/>
    <s v="JOSEPHINE LEWIS BARNEY PALMER 00151612632BBDQMRC 090126     10 16AUG19 15:06"/>
    <m/>
    <n v="16"/>
    <n v="8896.7900000000009"/>
    <n v="16"/>
    <x v="8"/>
    <x v="2"/>
  </r>
  <r>
    <d v="2019-08-19T00:00:00"/>
    <s v="FPI"/>
    <s v="'30-95-41"/>
    <n v="20505460"/>
    <s v="BURROWS M H ERIKA BURROWS 896821113061718001 404717     10 17AUG19 16:03"/>
    <m/>
    <n v="16"/>
    <n v="8912.7900000000009"/>
    <n v="16"/>
    <x v="8"/>
    <x v="2"/>
  </r>
  <r>
    <d v="2019-08-19T00:00:00"/>
    <s v="FPO"/>
    <s v="'30-95-41"/>
    <n v="20505460"/>
    <s v="GARETH RICHARDS 400000000505115131 COACHING 401100     10 17AUG19 19:05"/>
    <n v="110"/>
    <m/>
    <n v="8802.7900000000009"/>
    <n v="-110"/>
    <x v="10"/>
    <x v="2"/>
  </r>
  <r>
    <d v="2019-08-20T00:00:00"/>
    <s v="FPI"/>
    <s v="'30-95-41"/>
    <n v="20505460"/>
    <s v="GURNSEY DAVID EDAN GURNSEY FP19232O11595338 070116     10 20AUG19 18:17"/>
    <m/>
    <n v="16"/>
    <n v="8818.7900000000009"/>
    <n v="16"/>
    <x v="8"/>
    <x v="2"/>
  </r>
  <r>
    <d v="2019-08-20T00:00:00"/>
    <s v="FPI"/>
    <s v="'30-95-41"/>
    <n v="20505460"/>
    <s v="MARTIN CT ALICE MARTIN 351832329001028001 404759     10 20AUG19 10:09"/>
    <m/>
    <n v="16"/>
    <n v="8834.7900000000009"/>
    <n v="16"/>
    <x v="8"/>
    <x v="2"/>
  </r>
  <r>
    <d v="2019-08-20T00:00:00"/>
    <s v="FPI"/>
    <s v="'30-95-41"/>
    <n v="20505460"/>
    <s v="P ROBERTS ROSIEROBERTS-SEP19 600000000500724634 309541     10 20AUG19 07:46"/>
    <m/>
    <n v="16"/>
    <n v="8850.7900000000009"/>
    <n v="16"/>
    <x v="8"/>
    <x v="2"/>
  </r>
  <r>
    <d v="2019-08-22T00:00:00"/>
    <s v="FPI"/>
    <s v="'30-95-41"/>
    <n v="20505460"/>
    <s v="ALLEN T+J PETER ALLEN- JUNIO RP4679962859235800 201335     10 22AUG19 21:58"/>
    <m/>
    <n v="16"/>
    <n v="8866.7900000000009"/>
    <n v="16"/>
    <x v="8"/>
    <x v="2"/>
  </r>
  <r>
    <d v="2019-08-27T00:00:00"/>
    <s v="FPI"/>
    <s v="'30-95-41"/>
    <n v="20505460"/>
    <s v="MITCHELL J JAKE MARSHALL 26140253125660000N 538133     10 25AUG19 14:02"/>
    <m/>
    <n v="16"/>
    <n v="8882.7900000000009"/>
    <n v="16"/>
    <x v="8"/>
    <x v="2"/>
  </r>
  <r>
    <d v="2019-08-27T00:00:00"/>
    <s v="FPI"/>
    <s v="'30-95-41"/>
    <n v="20505460"/>
    <s v="CATHERINE SMITH B AND R SMITH 00153425632CFGKLVG 090128     10 27AUG19 21:30"/>
    <m/>
    <n v="32"/>
    <n v="8914.7900000000009"/>
    <n v="32"/>
    <x v="8"/>
    <x v="2"/>
  </r>
  <r>
    <d v="2019-08-29T00:00:00"/>
    <s v="FPI"/>
    <s v="'30-95-41"/>
    <n v="20505460"/>
    <s v="A WARMINGTON BO HAINES 300000000507705510 309990     10 29AUG19 12:35"/>
    <m/>
    <n v="16"/>
    <n v="8930.7900000000009"/>
    <n v="16"/>
    <x v="8"/>
    <x v="2"/>
  </r>
  <r>
    <d v="2019-08-29T00:00:00"/>
    <s v="FPI"/>
    <s v="'30-95-41"/>
    <n v="20505460"/>
    <s v="LENCZY&amp;GRYZIA BORYS 960709220070928001 401508     10 29AUG19 07:00"/>
    <m/>
    <n v="16"/>
    <n v="8946.7900000000009"/>
    <n v="16"/>
    <x v="8"/>
    <x v="2"/>
  </r>
  <r>
    <d v="2019-08-29T00:00:00"/>
    <s v="CHQ"/>
    <s v="'30-95-41"/>
    <n v="20505460"/>
    <n v="472"/>
    <n v="72"/>
    <m/>
    <n v="8874.7900000000009"/>
    <n v="-72"/>
    <x v="18"/>
    <x v="2"/>
  </r>
  <r>
    <d v="2019-08-29T00:00:00"/>
    <s v="FPI"/>
    <s v="'30-95-41"/>
    <n v="20505460"/>
    <s v="STEVENS G ROSIEIZ LEAVER 790737924390928001 404410     10 29AUG19 09:34"/>
    <m/>
    <n v="32"/>
    <n v="8906.7900000000009"/>
    <n v="32"/>
    <x v="8"/>
    <x v="2"/>
  </r>
  <r>
    <d v="2019-08-30T00:00:00"/>
    <s v="BGC"/>
    <s v="'30-95-41"/>
    <n v="20505460"/>
    <s v="BRITISH CYCLING FE ZFCMA04"/>
    <m/>
    <n v="12"/>
    <n v="8918.7900000000009"/>
    <n v="12"/>
    <x v="0"/>
    <x v="2"/>
  </r>
  <r>
    <d v="2019-08-30T00:00:00"/>
    <s v="FPI"/>
    <s v="'30-95-41"/>
    <n v="20505460"/>
    <s v="WILLIAMS GRT+DC TOM WILLIAMS RP4679963651116200 209091     10 30AUG19 08:58"/>
    <m/>
    <n v="16"/>
    <n v="8934.7900000000009"/>
    <n v="16"/>
    <x v="8"/>
    <x v="2"/>
  </r>
  <r>
    <d v="2019-09-02T00:00:00"/>
    <s v="FPI"/>
    <s v="'30-95-41"/>
    <n v="20505460"/>
    <s v="PALMER-JEFFERY JAMES PJ 30134301405901000N 560055     10 02SEP19 13:43"/>
    <m/>
    <n v="16"/>
    <n v="8950.7900000000009"/>
    <n v="16"/>
    <x v="8"/>
    <x v="2"/>
  </r>
  <r>
    <d v="2019-09-02T00:00:00"/>
    <s v="FPI"/>
    <s v="'30-95-41"/>
    <n v="20505460"/>
    <s v="LYNNE BETTERIDGE ISAAC BETTERIDGE P83NVFNAN77L09NLX0 040004     10 31AUG19 08:10"/>
    <m/>
    <n v="16"/>
    <n v="8966.7900000000009"/>
    <n v="16"/>
    <x v="8"/>
    <x v="2"/>
  </r>
  <r>
    <d v="2019-09-02T00:00:00"/>
    <s v="FPI"/>
    <s v="'30-95-41"/>
    <n v="20505460"/>
    <s v="DAWKINS JW LAURIE DAWKINS 161746253401109001 404759     10 01SEP19 10:43"/>
    <m/>
    <n v="32"/>
    <n v="8998.7900000000009"/>
    <n v="32"/>
    <x v="8"/>
    <x v="2"/>
  </r>
  <r>
    <d v="2019-09-03T00:00:00"/>
    <s v="FPI"/>
    <s v="'30-95-41"/>
    <n v="20505460"/>
    <s v="P ROBERTS LUKE-ROBERTS-SEP19 100000000504829833 309541     10 03SEP19 14:48"/>
    <m/>
    <n v="16"/>
    <n v="9014.7900000000009"/>
    <n v="16"/>
    <x v="8"/>
    <x v="2"/>
  </r>
  <r>
    <d v="2019-09-03T00:00:00"/>
    <s v="FPI"/>
    <s v="'30-95-41"/>
    <n v="20505460"/>
    <s v="O CONNELL J FIN &amp; AVA TAME-MCS 494881313571309001 401100     10 03SEP19 17:53"/>
    <m/>
    <n v="32"/>
    <n v="9046.7900000000009"/>
    <n v="32"/>
    <x v="8"/>
    <x v="2"/>
  </r>
  <r>
    <d v="2019-09-04T00:00:00"/>
    <s v="FPI"/>
    <s v="'30-95-41"/>
    <n v="20505460"/>
    <s v="BELDON SM&amp;GHM ISAAC BELDON COACH 156245733380409001 404759     10 04SEP19 08:33"/>
    <m/>
    <n v="16"/>
    <n v="9062.7900000000009"/>
    <n v="16"/>
    <x v="8"/>
    <x v="2"/>
  </r>
  <r>
    <d v="2019-09-04T00:00:00"/>
    <s v="FPI"/>
    <s v="'30-95-41"/>
    <n v="20505460"/>
    <s v="HARDING K SIM HARDING 54075611364565000N 558136     10 04SEP19 07:56"/>
    <m/>
    <n v="16"/>
    <n v="9078.7900000000009"/>
    <n v="16"/>
    <x v="8"/>
    <x v="2"/>
  </r>
  <r>
    <d v="2019-09-05T00:00:00"/>
    <s v="FPI"/>
    <s v="'30-95-41"/>
    <n v="20505460"/>
    <s v="JAMES CHRISTOPHER CHARLIE JAMES FP19248O09491566 070116     10 05SEP19 07:20"/>
    <m/>
    <n v="16"/>
    <n v="9094.7900000000009"/>
    <n v="16"/>
    <x v="8"/>
    <x v="2"/>
  </r>
  <r>
    <d v="2019-09-09T00:00:00"/>
    <s v="FPI"/>
    <s v="'30-95-41"/>
    <n v="20505460"/>
    <s v="BRADLEY LUCKMAN J LUCKMAN 00151489632BBDCXRD 090127     10 09SEP19 11:47"/>
    <m/>
    <n v="8"/>
    <n v="9102.7900000000009"/>
    <n v="8"/>
    <x v="8"/>
    <x v="2"/>
  </r>
  <r>
    <d v="2019-09-09T00:00:00"/>
    <s v="FPO"/>
    <s v="'30-95-41"/>
    <n v="20505460"/>
    <s v="SARAH PRITCHARD 300000000511556750 COACHING 090128     10 07SEP19 17:52"/>
    <n v="120"/>
    <m/>
    <n v="8982.7900000000009"/>
    <n v="-120"/>
    <x v="10"/>
    <x v="2"/>
  </r>
  <r>
    <d v="2019-09-17T00:00:00"/>
    <s v="CHQ"/>
    <s v="'30-95-41"/>
    <n v="20505460"/>
    <n v="476"/>
    <n v="120"/>
    <m/>
    <n v="8862.7900000000009"/>
    <n v="-120"/>
    <x v="10"/>
    <x v="2"/>
  </r>
  <r>
    <d v="2019-09-19T00:00:00"/>
    <s v="FPO"/>
    <s v="'30-95-41"/>
    <n v="20505460"/>
    <s v="LOUIS BROOKS 300000000515275676 BC MEMBERSHIP 209861     10 19SEP19 17:06"/>
    <n v="65"/>
    <m/>
    <n v="8797.7900000000009"/>
    <n v="-65"/>
    <x v="0"/>
    <x v="2"/>
  </r>
  <r>
    <d v="2019-09-30T00:00:00"/>
    <s v="FPO"/>
    <s v="'30-95-41"/>
    <n v="20505460"/>
    <s v="RICHARD BRYANT 300000000518503435 BC &amp; MCS MEMBERSHI 404758     10 28SEP19 13:07"/>
    <n v="58"/>
    <m/>
    <n v="8739.7900000000009"/>
    <n v="-58"/>
    <x v="0"/>
    <x v="2"/>
  </r>
  <r>
    <d v="2019-10-02T00:00:00"/>
    <s v="CHQ"/>
    <s v="'30-95-41"/>
    <n v="20505460"/>
    <n v="479"/>
    <n v="24"/>
    <m/>
    <n v="8715.7900000000009"/>
    <n v="-24"/>
    <x v="18"/>
    <x v="2"/>
  </r>
  <r>
    <d v="2019-10-03T00:00:00"/>
    <s v="FPO"/>
    <s v="'30-95-41"/>
    <n v="20505460"/>
    <s v="BEN DALE 400000000522175768 BIKE REPAIR 110342     10 03OCT19 17:49"/>
    <n v="25"/>
    <m/>
    <n v="8690.7900000000009"/>
    <n v="-25"/>
    <x v="2"/>
    <x v="2"/>
  </r>
  <r>
    <d v="2019-10-03T00:00:00"/>
    <s v="FPO"/>
    <s v="'30-95-41"/>
    <n v="20505460"/>
    <s v="LOUIS BROOKS 600000000517117142 RACING ITALY 209861     10 03OCT19 17:52"/>
    <n v="135"/>
    <m/>
    <n v="8555.7900000000009"/>
    <n v="-135"/>
    <x v="26"/>
    <x v="2"/>
  </r>
  <r>
    <d v="2019-10-08T00:00:00"/>
    <s v="DEP"/>
    <s v="'30-95-41"/>
    <n v="20505460"/>
    <n v="500267"/>
    <m/>
    <n v="16"/>
    <n v="8571.7900000000009"/>
    <n v="16"/>
    <x v="8"/>
    <x v="2"/>
  </r>
  <r>
    <d v="2019-10-16T00:00:00"/>
    <s v="FPO"/>
    <s v="'30-95-41"/>
    <n v="20505460"/>
    <s v="EDWARD MOSELEY 100000000519886663 GAZEBO 090128     10 16OCT19 08:25"/>
    <n v="142.99"/>
    <m/>
    <n v="8428.8000000000011"/>
    <n v="-142.99"/>
    <x v="27"/>
    <x v="2"/>
  </r>
  <r>
    <d v="2019-10-24T00:00:00"/>
    <s v="FPO"/>
    <s v="'30-95-41"/>
    <n v="20505460"/>
    <s v="MALVERN YOUTH &amp; CO 400000000528885753 ROOM BOOKINGS 089299     10 24OCT19 09:38"/>
    <n v="130"/>
    <m/>
    <n v="8298.8000000000011"/>
    <n v="-130"/>
    <x v="17"/>
    <x v="2"/>
  </r>
  <r>
    <d v="2019-11-01T00:00:00"/>
    <s v="BGC"/>
    <s v="'30-95-41"/>
    <n v="20505460"/>
    <s v="BRITISH CYCLING FE ZFCMA04"/>
    <m/>
    <n v="30"/>
    <n v="8328.8000000000011"/>
    <n v="30"/>
    <x v="0"/>
    <x v="2"/>
  </r>
  <r>
    <d v="2019-11-07T00:00:00"/>
    <s v="FPO"/>
    <s v="'30-95-41"/>
    <n v="20505460"/>
    <s v="JUSTIN DAWKINS 200000000528294937 MTB RIDE LEADER 040004     10 07NOV19 14:56"/>
    <n v="286"/>
    <m/>
    <n v="8042.8000000000011"/>
    <n v="-286"/>
    <x v="15"/>
    <x v="2"/>
  </r>
  <r>
    <d v="2019-11-11T00:00:00"/>
    <s v="FPO"/>
    <s v="'30-95-41"/>
    <n v="20505460"/>
    <s v="JAMES RICHARDS 200000000529019810 COACHING 403109     10 09NOV19 13:32"/>
    <n v="40"/>
    <m/>
    <n v="8002.8000000000011"/>
    <n v="-40"/>
    <x v="10"/>
    <x v="2"/>
  </r>
  <r>
    <d v="2019-11-11T00:00:00"/>
    <s v="FPO"/>
    <s v="'30-95-41"/>
    <n v="20505460"/>
    <s v="SARAH PRITCHARD 600000000530371595 COACHING 090128     10 09NOV19 13:22"/>
    <n v="40"/>
    <m/>
    <n v="7962.8000000000011"/>
    <n v="-40"/>
    <x v="10"/>
    <x v="2"/>
  </r>
  <r>
    <d v="2019-11-11T00:00:00"/>
    <s v="FPO"/>
    <s v="'30-95-41"/>
    <n v="20505460"/>
    <s v="GARETH RICHARDS 100000000529013764 COACHING 776851     10 09NOV19 13:29"/>
    <n v="60"/>
    <m/>
    <n v="7902.8000000000011"/>
    <n v="-60"/>
    <x v="10"/>
    <x v="2"/>
  </r>
  <r>
    <d v="2019-11-11T00:00:00"/>
    <s v="FPO"/>
    <s v="'30-95-41"/>
    <n v="20505460"/>
    <s v="HSBC 300000000534270167 COACHING 404321     10 09NOV19 13:24"/>
    <n v="60"/>
    <m/>
    <n v="7842.8000000000011"/>
    <n v="-60"/>
    <x v="10"/>
    <x v="2"/>
  </r>
  <r>
    <d v="2019-11-11T00:00:00"/>
    <s v="FPO"/>
    <s v="'30-95-41"/>
    <n v="20505460"/>
    <s v="LOUIS BROOKS 300000000534268711 COACHING 209861     10 09NOV19 13:19"/>
    <n v="60"/>
    <m/>
    <n v="7782.8000000000011"/>
    <n v="-60"/>
    <x v="10"/>
    <x v="2"/>
  </r>
  <r>
    <d v="2019-11-11T00:00:00"/>
    <s v="FPO"/>
    <s v="'30-95-41"/>
    <n v="20505460"/>
    <s v="JAMES DICKENS 300000000534268187 COACHING 538133     10 09NOV19 13:17"/>
    <n v="60"/>
    <m/>
    <n v="7722.8000000000011"/>
    <n v="-60"/>
    <x v="10"/>
    <x v="2"/>
  </r>
  <r>
    <d v="2019-11-11T00:00:00"/>
    <s v="FPO"/>
    <s v="'30-95-41"/>
    <n v="20505460"/>
    <s v="EDWARD MOSELEY 100000000529009694 COACHING 090128     10 09NOV19 13:15"/>
    <n v="60"/>
    <m/>
    <n v="7662.8000000000011"/>
    <n v="-60"/>
    <x v="10"/>
    <x v="2"/>
  </r>
  <r>
    <d v="2019-11-11T00:00:00"/>
    <s v="FPO"/>
    <s v="'30-95-41"/>
    <n v="20505460"/>
    <s v="BEN DALE 600000000530368778 COACHING 110342     10 09NOV19 13:12"/>
    <n v="60"/>
    <m/>
    <n v="7602.8000000000011"/>
    <n v="-60"/>
    <x v="10"/>
    <x v="2"/>
  </r>
  <r>
    <d v="2019-11-12T00:00:00"/>
    <s v="PAY"/>
    <s v="'30-95-41"/>
    <n v="20505460"/>
    <n v="480"/>
    <n v="70"/>
    <m/>
    <n v="7532.8000000000011"/>
    <n v="-70"/>
    <x v="19"/>
    <x v="2"/>
  </r>
  <r>
    <d v="2019-11-12T00:00:00"/>
    <s v="FPO"/>
    <s v="'30-95-41"/>
    <n v="20505460"/>
    <s v="JAMES DICKENS 100000000529929364 MCS COACHING 090129     10 12NOV19 13:29"/>
    <n v="163"/>
    <m/>
    <n v="7369.8000000000011"/>
    <n v="-163"/>
    <x v="15"/>
    <x v="2"/>
  </r>
  <r>
    <d v="2019-11-13T00:00:00"/>
    <s v="FPO"/>
    <s v="'30-95-41"/>
    <n v="20505460"/>
    <s v="LIAM KILLEEN 500000000531871754 COACHING 090126     10 13NOV19 12:52"/>
    <n v="20"/>
    <m/>
    <n v="7349.8000000000011"/>
    <n v="-20"/>
    <x v="10"/>
    <x v="3"/>
  </r>
  <r>
    <d v="2019-11-14T00:00:00"/>
    <s v="FPO"/>
    <s v="'30-95-41"/>
    <n v="20505460"/>
    <s v="MATT NIXON 300000000535883681 COACHING 402820     10 14NOV19 17:13"/>
    <n v="20"/>
    <m/>
    <n v="7329.8000000000011"/>
    <n v="-20"/>
    <x v="10"/>
    <x v="3"/>
  </r>
  <r>
    <d v="2019-11-18T00:00:00"/>
    <s v="FPO"/>
    <s v="'30-95-41"/>
    <n v="20505460"/>
    <s v="SAMANTHA J HARRISO 600000000532727674 NEW KIT DESIGN 090127     10 16NOV19 14:08"/>
    <n v="109.17"/>
    <m/>
    <n v="7220.630000000001"/>
    <n v="-109.17"/>
    <x v="28"/>
    <x v="3"/>
  </r>
  <r>
    <d v="2019-11-19T00:00:00"/>
    <s v="DEP"/>
    <s v="'30-95-41"/>
    <n v="20505460"/>
    <n v="500268"/>
    <m/>
    <n v="263"/>
    <n v="7483.630000000001"/>
    <n v="263"/>
    <x v="19"/>
    <x v="3"/>
  </r>
  <r>
    <d v="2019-11-20T00:00:00"/>
    <s v="FPO"/>
    <s v="'30-95-41"/>
    <n v="20505460"/>
    <s v="DOUGLAS RIDLEY 400000000538904537 REFUND MEMBERSHIP 404717     10 20NOV19 06:42"/>
    <n v="53"/>
    <m/>
    <n v="7430.630000000001"/>
    <n v="-53"/>
    <x v="0"/>
    <x v="3"/>
  </r>
  <r>
    <d v="2019-11-29T00:00:00"/>
    <s v="BGC"/>
    <s v="'30-95-41"/>
    <n v="20505460"/>
    <s v="BRITISH CYCLING FE ZFCMA04"/>
    <m/>
    <n v="12"/>
    <n v="7442.630000000001"/>
    <n v="12"/>
    <x v="0"/>
    <x v="3"/>
  </r>
  <r>
    <d v="2019-12-02T00:00:00"/>
    <s v="FPO"/>
    <s v="'30-95-41"/>
    <n v="20505460"/>
    <s v="WELLAND HALL 400000000544166726 RELIABILITY RIDES 309541     10 02DEC19 12:50"/>
    <n v="99"/>
    <m/>
    <n v="7343.630000000001"/>
    <n v="-99"/>
    <x v="19"/>
    <x v="3"/>
  </r>
  <r>
    <d v="2019-12-02T00:00:00"/>
    <s v="FPI"/>
    <s v="'30-95-41"/>
    <n v="20505460"/>
    <s v="RANSFORD M ACTIVITY RANSFORD 55014805289226000N 536147     30 02DEC19 03:53"/>
    <m/>
    <n v="10.3"/>
    <n v="7353.9300000000012"/>
    <n v="10.3"/>
    <x v="0"/>
    <x v="3"/>
  </r>
  <r>
    <d v="2019-12-09T00:00:00"/>
    <s v="FPO"/>
    <s v="'30-95-41"/>
    <n v="20505460"/>
    <s v="DAVID MILLARD 300000000545153529 WEB RENEWAL 070436     10 08DEC19 08:50"/>
    <n v="47.59"/>
    <m/>
    <n v="7306.3400000000011"/>
    <n v="-47.59"/>
    <x v="0"/>
    <x v="3"/>
  </r>
  <r>
    <d v="2019-12-13T00:00:00"/>
    <s v="PAY"/>
    <s v="'30-95-41"/>
    <n v="20505460"/>
    <n v="481"/>
    <n v="158"/>
    <m/>
    <n v="7148.3400000000011"/>
    <n v="-158"/>
    <x v="29"/>
    <x v="3"/>
  </r>
  <r>
    <d v="2019-12-16T00:00:00"/>
    <s v="FPO"/>
    <s v="'30-95-41"/>
    <n v="20505460"/>
    <s v="ALISTAIR HOWIE 500000000544419835 AFFILIATION 309050     10 16DEC19 13:02"/>
    <n v="75"/>
    <m/>
    <n v="7073.3400000000011"/>
    <n v="-75"/>
    <x v="6"/>
    <x v="3"/>
  </r>
  <r>
    <d v="2019-12-16T00:00:00"/>
    <s v="FPO"/>
    <s v="'30-95-41"/>
    <n v="20505460"/>
    <s v="DAVID MILLARD 100000000542161712 GODADDY 070436     10 14DEC19 13:49"/>
    <n v="19.32"/>
    <m/>
    <n v="7054.0200000000013"/>
    <n v="-19.32"/>
    <x v="21"/>
    <x v="3"/>
  </r>
  <r>
    <d v="2019-12-20T00:00:00"/>
    <s v="BGC"/>
    <s v="'30-95-41"/>
    <n v="20505460"/>
    <s v="BRITISH CYCLING FE ZFCMA04"/>
    <m/>
    <n v="36"/>
    <n v="7090.0200000000013"/>
    <n v="36"/>
    <x v="0"/>
    <x v="3"/>
  </r>
  <r>
    <d v="2020-01-06T00:00:00"/>
    <s v="CHQ"/>
    <s v="'30-95-41"/>
    <n v="20505460"/>
    <n v="484"/>
    <n v="100"/>
    <m/>
    <n v="6990.0200000000013"/>
    <n v="-100"/>
    <x v="29"/>
    <x v="3"/>
  </r>
  <r>
    <d v="2020-01-08T00:00:00"/>
    <s v="FPO"/>
    <s v="'30-95-41"/>
    <n v="20505460"/>
    <s v="MATT NIXON 300000000556214769 AFFILIATION 402820     10 08JAN20 12:55"/>
    <n v="74"/>
    <m/>
    <n v="6916.0200000000013"/>
    <n v="-74"/>
    <x v="6"/>
    <x v="3"/>
  </r>
  <r>
    <d v="2020-01-31T00:00:00"/>
    <s v="BGC"/>
    <s v="'30-95-41"/>
    <n v="20505460"/>
    <s v="BRITISH CYCLING FE ZFCMA04"/>
    <m/>
    <n v="36"/>
    <n v="6952.0200000000013"/>
    <n v="36"/>
    <x v="0"/>
    <x v="3"/>
  </r>
  <r>
    <d v="2020-02-04T00:00:00"/>
    <s v="FPO"/>
    <s v="'30-95-41"/>
    <n v="20505460"/>
    <s v="CYCLING UK 300000000566258554 90169826 CYCLINGUK 162030     10 04FEB20 06:44"/>
    <n v="80"/>
    <m/>
    <n v="6872.0200000000013"/>
    <n v="-80"/>
    <x v="6"/>
    <x v="3"/>
  </r>
  <r>
    <d v="2020-02-11T00:00:00"/>
    <s v="FPO"/>
    <s v="'30-95-41"/>
    <n v="20505460"/>
    <s v="EDWARD MOSELEY 200000000563580625 BC MEMBERSHIP 090128     10 11FEB20 20:22"/>
    <n v="60"/>
    <m/>
    <n v="6812.0200000000013"/>
    <n v="-60"/>
    <x v="0"/>
    <x v="3"/>
  </r>
  <r>
    <d v="2020-02-13T00:00:00"/>
    <s v="FPO"/>
    <s v="'30-95-41"/>
    <n v="20505460"/>
    <s v="STEPHEN FAHEY 600000000565631065 1ST AID COURSE 090127     10 13FEB20 21:10"/>
    <n v="302.39999999999998"/>
    <m/>
    <n v="6509.6200000000017"/>
    <n v="-302.39999999999998"/>
    <x v="15"/>
    <x v="3"/>
  </r>
  <r>
    <d v="2020-02-13T00:00:00"/>
    <s v="DEP"/>
    <s v="'30-95-41"/>
    <n v="20505460"/>
    <n v="500269"/>
    <m/>
    <n v="25"/>
    <n v="6534.6200000000017"/>
    <n v="25"/>
    <x v="0"/>
    <x v="3"/>
  </r>
  <r>
    <d v="2020-02-17T00:00:00"/>
    <s v="FPI"/>
    <s v="'30-95-41"/>
    <n v="20505460"/>
    <s v="PAYPAL CODE 9125 PAYPAL CODE 9125 PPRD10000000008VGF 235262     10 17FEB20 11:47"/>
    <m/>
    <n v="0.01"/>
    <n v="6534.6300000000019"/>
    <n v="0.01"/>
    <x v="2"/>
    <x v="3"/>
  </r>
  <r>
    <d v="2020-02-25T00:00:00"/>
    <s v="FPO"/>
    <s v="'30-95-41"/>
    <n v="20505460"/>
    <s v="JUSTIN DAWKIN 500000000569828544 WORDPRESS UPGRADE 404759     10 25FEB20 12:14"/>
    <n v="41.86"/>
    <m/>
    <n v="6492.7700000000023"/>
    <n v="-41.86"/>
    <x v="21"/>
    <x v="3"/>
  </r>
  <r>
    <d v="2020-02-27T00:00:00"/>
    <s v="FPO"/>
    <s v="'30-95-41"/>
    <n v="20505460"/>
    <s v="JUSTIN DAWKIN 500000000570481659 COACHING COURSE 404759     10 27FEB20 06:45"/>
    <n v="320"/>
    <m/>
    <n v="6172.7700000000023"/>
    <n v="-320"/>
    <x v="15"/>
    <x v="3"/>
  </r>
  <r>
    <d v="2020-02-28T00:00:00"/>
    <s v="BGC"/>
    <s v="'30-95-41"/>
    <n v="20505460"/>
    <s v="BRITISH CYCLING FE ZFCMA04"/>
    <m/>
    <n v="42"/>
    <n v="6214.7700000000023"/>
    <n v="42"/>
    <x v="0"/>
    <x v="3"/>
  </r>
  <r>
    <d v="2020-03-09T00:00:00"/>
    <s v="FPO"/>
    <s v="'30-95-41"/>
    <n v="20505460"/>
    <s v="D.GURNSEY 100000000573671181 COACHING COURSE 070116     10 08MAR20 20:42"/>
    <n v="320"/>
    <m/>
    <n v="5894.7700000000023"/>
    <n v="-320"/>
    <x v="15"/>
    <x v="3"/>
  </r>
  <r>
    <d v="2020-03-23T00:00:00"/>
    <s v="BGC"/>
    <s v="'30-95-41"/>
    <n v="20505460"/>
    <s v="BRITISH CYCLING FE ZFCMA04"/>
    <m/>
    <n v="36"/>
    <n v="5930.7700000000023"/>
    <n v="36"/>
    <x v="0"/>
    <x v="3"/>
  </r>
  <r>
    <d v="2020-04-09T00:00:00"/>
    <s v="FPO"/>
    <s v="'30-95-41"/>
    <n v="20505460"/>
    <s v="DAVID MILLARD 500000000586995077 GODADDY 070436     10 09APR20 21:00"/>
    <n v="14.39"/>
    <m/>
    <n v="5916.3800000000019"/>
    <n v="-14.39"/>
    <x v="21"/>
    <x v="3"/>
  </r>
  <r>
    <d v="2020-05-20T00:00:00"/>
    <s v="FPO"/>
    <s v="'30-95-41"/>
    <n v="20505460"/>
    <s v="DAVID MILLARD 500000000601383479 ZOHO CORP. B.V 070436     10 20MAY20 13:50"/>
    <n v="34.56"/>
    <m/>
    <n v="5881.8200000000015"/>
    <n v="-34.56"/>
    <x v="21"/>
    <x v="3"/>
  </r>
  <r>
    <d v="2020-07-14T00:00:00"/>
    <s v="BGC"/>
    <s v="'30-95-41"/>
    <n v="20505460"/>
    <s v="BRITISH CYCLING FE ZFCMA04"/>
    <m/>
    <n v="12"/>
    <n v="5893.8200000000015"/>
    <n v="12"/>
    <x v="0"/>
    <x v="3"/>
  </r>
  <r>
    <d v="2020-08-13T00:00:00"/>
    <s v="BGC"/>
    <s v="'30-95-41"/>
    <n v="20505460"/>
    <s v="BRITISH CYCLING FE ZFCMA04"/>
    <m/>
    <n v="81"/>
    <n v="5974.8200000000015"/>
    <n v="81"/>
    <x v="0"/>
    <x v="3"/>
  </r>
  <r>
    <d v="2020-09-01T00:00:00"/>
    <s v="FPO"/>
    <s v="'30-95-41"/>
    <n v="20505460"/>
    <s v="SAMANTHA J HARRISO 400000000649007485 NEW KIT DESIGN 090127     10 01SEP20 18:23"/>
    <n v="109.17"/>
    <m/>
    <n v="5865.6500000000015"/>
    <n v="-109.17"/>
    <x v="28"/>
    <x v="3"/>
  </r>
  <r>
    <d v="2020-09-16T00:00:00"/>
    <s v="BGC"/>
    <s v="'30-95-41"/>
    <n v="20505460"/>
    <s v="BRITISH CYCLING FE ZFCMA04"/>
    <m/>
    <n v="45"/>
    <n v="5910.6500000000015"/>
    <n v="45"/>
    <x v="0"/>
    <x v="3"/>
  </r>
  <r>
    <d v="2020-10-05T00:00:00"/>
    <s v="BGC"/>
    <s v="'30-95-41"/>
    <n v="20505460"/>
    <s v="BRITISH CYCLING FE ZFCMA04"/>
    <m/>
    <n v="18"/>
    <n v="5928.6500000000015"/>
    <n v="18"/>
    <x v="0"/>
    <x v="3"/>
  </r>
  <r>
    <d v="2020-10-12T00:00:00"/>
    <s v="FPO"/>
    <s v="'30-95-41"/>
    <n v="20505460"/>
    <s v="DAVID MILLARD 300000000665168218 DOMAIN NAME 070436     10 12OCT20 18:23"/>
    <n v="71.94"/>
    <m/>
    <n v="5856.7100000000019"/>
    <n v="-71.94"/>
    <x v="21"/>
    <x v="3"/>
  </r>
  <r>
    <d v="2020-10-12T00:00:00"/>
    <s v="FPO"/>
    <s v="'30-95-41"/>
    <n v="20505460"/>
    <s v="RICHARD BRYANT 500000000661046394 B/C MEMBERSHIP 404758     10 10OCT20 19:42"/>
    <n v="46"/>
    <m/>
    <n v="5810.7100000000019"/>
    <n v="-46"/>
    <x v="0"/>
    <x v="3"/>
  </r>
  <r>
    <d v="2020-10-19T00:00:00"/>
    <s v="BGC"/>
    <s v="'30-95-41"/>
    <n v="20505460"/>
    <s v="BRITISH CYCLING FE ZFCMA04"/>
    <m/>
    <n v="63"/>
    <n v="5873.7100000000019"/>
    <n v="63"/>
    <x v="0"/>
    <x v="3"/>
  </r>
  <r>
    <d v="2020-10-19T00:00:00"/>
    <s v="FPO"/>
    <s v="'30-95-41"/>
    <n v="20505460"/>
    <s v="EDWARD MOSELEY 400000000668281533 FACE SHIELDS 090128     10 17OCT20 09:27"/>
    <n v="20.58"/>
    <m/>
    <n v="5853.1300000000019"/>
    <n v="-20.58"/>
    <x v="2"/>
    <x v="3"/>
  </r>
  <r>
    <d v="2020-10-27T00:00:00"/>
    <s v="FPO"/>
    <s v="'30-95-41"/>
    <n v="20505460"/>
    <s v="ROBERT BERRY 500000000667629292 RAMPS/JUMPS 404783     10 27OCT20 12:15"/>
    <n v="350"/>
    <m/>
    <n v="5503.1300000000019"/>
    <n v="-350"/>
    <x v="30"/>
    <x v="3"/>
  </r>
  <r>
    <d v="2020-11-02T00:00:00"/>
    <s v="BGC"/>
    <s v="'30-95-41"/>
    <n v="20505460"/>
    <s v="BRITISH CYCLING FE ZFCMA04"/>
    <m/>
    <n v="76.5"/>
    <n v="5579.6300000000019"/>
    <n v="76.5"/>
    <x v="0"/>
    <x v="3"/>
  </r>
  <r>
    <d v="2020-11-04T00:00:00"/>
    <s v="FPO"/>
    <s v="'30-95-41"/>
    <n v="20505460"/>
    <s v="EDWARD MOSELEY 200000000670029845 PAYPAL 090128     10 04NOV20 20:01"/>
    <n v="20"/>
    <m/>
    <n v="5559.6300000000019"/>
    <n v="-20"/>
    <x v="2"/>
    <x v="3"/>
  </r>
  <r>
    <d v="2020-11-09T00:00:00"/>
    <s v="DD"/>
    <s v="'30-95-41"/>
    <n v="20505460"/>
    <s v="PAYPAL PAYMENT 4FW2222ACLSJG"/>
    <n v="3.88"/>
    <m/>
    <n v="5555.7500000000018"/>
    <n v="-3.88"/>
    <x v="2"/>
    <x v="3"/>
  </r>
  <r>
    <d v="2020-11-09T00:00:00"/>
    <s v="DD"/>
    <s v="'30-95-41"/>
    <n v="20505460"/>
    <s v="PAYPAL PAYMENT 4FW2222ACLSJG"/>
    <n v="3.88"/>
    <m/>
    <n v="5551.8700000000017"/>
    <n v="-3.88"/>
    <x v="2"/>
    <x v="3"/>
  </r>
  <r>
    <d v="2020-11-09T00:00:00"/>
    <s v="DD"/>
    <s v="'30-95-41"/>
    <n v="20505460"/>
    <s v="PAYPAL PAYMENT 4FW2222ACLSJG"/>
    <n v="3.88"/>
    <m/>
    <n v="5547.9900000000016"/>
    <n v="-3.88"/>
    <x v="2"/>
    <x v="3"/>
  </r>
  <r>
    <d v="2020-11-30T00:00:00"/>
    <s v="FPO"/>
    <s v="'30-95-41"/>
    <n v="20505460"/>
    <s v="MATT NIXON 400000000687930587 AFFILIATION 402820     10 30NOV20 21:30"/>
    <n v="74"/>
    <m/>
    <n v="5473.9900000000016"/>
    <n v="-74"/>
    <x v="6"/>
    <x v="3"/>
  </r>
  <r>
    <d v="2020-12-01T00:00:00"/>
    <s v="FPI"/>
    <s v="'30-95-41"/>
    <n v="20505460"/>
    <s v="RANSFORD M ACTIVITY RANSFORD 21024208680394000N 536147     30 01DEC20 04:11"/>
    <m/>
    <n v="10.3"/>
    <n v="5484.2900000000018"/>
    <n v="10.3"/>
    <x v="0"/>
    <x v="3"/>
  </r>
  <r>
    <d v="2020-12-01T00:00:00"/>
    <s v="BGC"/>
    <s v="'30-95-41"/>
    <n v="20505460"/>
    <s v="BRITISH CYCLING FE ZFCMA04"/>
    <m/>
    <n v="36"/>
    <n v="5520.2900000000018"/>
    <n v="36"/>
    <x v="0"/>
    <x v="3"/>
  </r>
  <r>
    <d v="2020-12-14T00:00:00"/>
    <s v="FPO"/>
    <s v="'30-95-41"/>
    <n v="20505460"/>
    <s v="DAVID MILLARD 400000000693572274 GO DADDY 070436     10 12DEC20 13:35"/>
    <n v="19.37"/>
    <m/>
    <n v="5500.9200000000019"/>
    <n v="-19.37"/>
    <x v="21"/>
    <x v="3"/>
  </r>
  <r>
    <d v="2021-01-08T00:00:00"/>
    <s v="FPO"/>
    <s v="'30-95-41"/>
    <n v="20505460"/>
    <s v="EDWARD MOSELEY 400000000704967863 BC MEMBERSHIP 090128     10 08JAN21 12:33"/>
    <n v="46"/>
    <m/>
    <n v="5454.9200000000019"/>
    <n v="-46"/>
    <x v="0"/>
    <x v="4"/>
  </r>
  <r>
    <d v="2021-01-26T00:00:00"/>
    <s v="FPO"/>
    <s v="'30-95-41"/>
    <n v="20505460"/>
    <s v="JUSTIN DAWKINS 500000000706997284 WORDPRESS 040004     10 26JAN21 08:40"/>
    <n v="73.400000000000006"/>
    <m/>
    <n v="5381.5200000000023"/>
    <n v="-73.400000000000006"/>
    <x v="21"/>
    <x v="4"/>
  </r>
  <r>
    <d v="2021-02-01T00:00:00"/>
    <s v="BGC"/>
    <s v="'30-95-41"/>
    <n v="20505460"/>
    <s v="BRITISH CYCLING FE ZFCMA04"/>
    <m/>
    <n v="48"/>
    <n v="5429.52"/>
    <n v="48"/>
    <x v="0"/>
    <x v="4"/>
  </r>
  <r>
    <d v="2021-02-19T00:00:00"/>
    <s v="FPO"/>
    <s v="'30-95-41"/>
    <n v="20505460"/>
    <s v="DAVID MILLARD 300000000721155455 ZOHO 070436     10 19FEB21 12:29"/>
    <n v="2.77"/>
    <m/>
    <n v="5426.75"/>
    <n v="-2.77"/>
    <x v="21"/>
    <x v="4"/>
  </r>
  <r>
    <d v="2021-03-01T00:00:00"/>
    <s v="BGC"/>
    <s v="'30-95-41"/>
    <n v="20505460"/>
    <s v="BRITISH CYCLING FE ZFCMA04"/>
    <m/>
    <n v="45"/>
    <n v="5471.75"/>
    <n v="45"/>
    <x v="0"/>
    <x v="4"/>
  </r>
  <r>
    <d v="2021-03-22T00:00:00"/>
    <s v="FPO"/>
    <s v="'30-95-41"/>
    <n v="20505460"/>
    <s v="BORDERLANDS OUTDOO 500000000731634127 FIRST AID COURSE 089250     10 22MAR21 14:46"/>
    <n v="600"/>
    <m/>
    <n v="4871.75"/>
    <n v="-600"/>
    <x v="31"/>
    <x v="4"/>
  </r>
  <r>
    <d v="2021-03-24T00:00:00"/>
    <s v="FPO"/>
    <s v="'30-95-41"/>
    <n v="20505460"/>
    <s v="WEST MALVERN CLUB 200000000730520129 FIRST AID COURSE 040605     10 24MAR21 18:14"/>
    <n v="80"/>
    <m/>
    <n v="4791.75"/>
    <n v="-80"/>
    <x v="31"/>
    <x v="4"/>
  </r>
  <r>
    <d v="2021-03-25T00:00:00"/>
    <s v="FPI"/>
    <s v="'30-95-41"/>
    <n v="20505460"/>
    <s v="RICHARDS JA FIRST AID 100172628290523001 403109     10 25MAR21 09:28"/>
    <m/>
    <n v="117"/>
    <n v="4908.75"/>
    <n v="117"/>
    <x v="31"/>
    <x v="4"/>
  </r>
  <r>
    <d v="2021-03-29T00:00:00"/>
    <s v="BGC"/>
    <s v="'30-95-41"/>
    <n v="20505460"/>
    <s v="BRITISH CYCLING FE ZFCMA04"/>
    <m/>
    <n v="30"/>
    <n v="4938.75"/>
    <n v="30"/>
    <x v="0"/>
    <x v="4"/>
  </r>
  <r>
    <d v="2021-03-30T00:00:00"/>
    <s v="FPO"/>
    <s v="'30-95-41"/>
    <n v="20505460"/>
    <s v="BORDERLANDS OUTDOO 100000000733630557 FIRST AID COURSE 089250     10 30MAR21 08:30"/>
    <n v="160"/>
    <m/>
    <n v="4778.75"/>
    <n v="-160"/>
    <x v="31"/>
    <x v="4"/>
  </r>
  <r>
    <d v="2021-04-08T00:00:00"/>
    <s v="FPO"/>
    <s v="'30-95-41"/>
    <n v="20505460"/>
    <s v="MATT NIXON 200000000737721999 AFFILIATION 402820     10 08APR21 11:38"/>
    <n v="82"/>
    <m/>
    <n v="4696.75"/>
    <n v="-82"/>
    <x v="6"/>
    <x v="4"/>
  </r>
  <r>
    <d v="2021-04-12T00:00:00"/>
    <s v="FPI"/>
    <s v="'30-95-41"/>
    <n v="20505460"/>
    <s v="C CURTIS MEMBERSHIP 100000000740006588 309541     10 12APR21 14:51"/>
    <m/>
    <n v="10"/>
    <n v="4767.3599999999997"/>
    <n v="10"/>
    <x v="0"/>
    <x v="4"/>
  </r>
  <r>
    <d v="2021-04-12T00:00:00"/>
    <s v="FPO"/>
    <s v="'30-95-41"/>
    <n v="20505460"/>
    <s v="SARAH PRITCHARD 400000000746092179 SAFEGUARDING 090128     10 12APR21 07:14"/>
    <n v="15"/>
    <m/>
    <n v="4757.3599999999997"/>
    <n v="-15"/>
    <x v="32"/>
    <x v="4"/>
  </r>
  <r>
    <d v="2021-04-12T00:00:00"/>
    <s v="BGC"/>
    <s v="'30-95-41"/>
    <n v="20505460"/>
    <s v="BRITISH CYCLING FE ZFCMA04"/>
    <m/>
    <n v="90"/>
    <n v="4772.3599999999997"/>
    <n v="90"/>
    <x v="0"/>
    <x v="4"/>
  </r>
  <r>
    <d v="2021-04-12T00:00:00"/>
    <s v="FPO"/>
    <s v="'30-95-41"/>
    <n v="20505460"/>
    <s v="DAVID MILLARD 200000000738835415 DOMAIN NAME 070436     10 10APR21 17:38"/>
    <n v="14.39"/>
    <m/>
    <n v="4682.3599999999997"/>
    <n v="-14.39"/>
    <x v="21"/>
    <x v="4"/>
  </r>
  <r>
    <d v="2021-04-20T00:00:00"/>
    <s v="FPI"/>
    <s v="'30-95-41"/>
    <n v="20505460"/>
    <s v="C ROBERTS ELLIOT 500000000744861275 300006     10 20APR21 10:37"/>
    <m/>
    <n v="30"/>
    <n v="4982.3599999999997"/>
    <n v="30"/>
    <x v="0"/>
    <x v="4"/>
  </r>
  <r>
    <d v="2021-04-20T00:00:00"/>
    <s v="BGC"/>
    <s v="'30-95-41"/>
    <n v="20505460"/>
    <s v="BRITISH CYCLING FE ZFCMA04"/>
    <m/>
    <n v="185"/>
    <n v="4952.3599999999997"/>
    <n v="185"/>
    <x v="0"/>
    <x v="4"/>
  </r>
  <r>
    <d v="2021-04-26T00:00:00"/>
    <s v="BGC"/>
    <s v="'30-95-41"/>
    <n v="20505460"/>
    <s v="BRITISH CYCLING FE ZFCMA04"/>
    <m/>
    <n v="150"/>
    <n v="5132.3599999999997"/>
    <n v="150"/>
    <x v="0"/>
    <x v="4"/>
  </r>
  <r>
    <d v="2021-04-28T00:00:00"/>
    <s v="FPI"/>
    <s v="'30-95-41"/>
    <n v="20505460"/>
    <s v="JUSTIN DAWKINS DAWKINS FAMILY MEM PY3H89YQLHLWPMI0UQ 040004     10 28APR21 17:02"/>
    <m/>
    <n v="20"/>
    <n v="5152.3599999999997"/>
    <n v="20"/>
    <x v="0"/>
    <x v="4"/>
  </r>
  <r>
    <d v="2021-05-04T00:00:00"/>
    <s v="BGC"/>
    <s v="'30-95-41"/>
    <n v="20505460"/>
    <s v="BRITISH CYCLING FE ZFCMA04"/>
    <m/>
    <n v="85"/>
    <n v="5237.3599999999997"/>
    <n v="85"/>
    <x v="0"/>
    <x v="4"/>
  </r>
  <r>
    <d v="2021-05-05T00:00:00"/>
    <s v="FPI"/>
    <s v="'30-95-41"/>
    <n v="20505460"/>
    <s v="R GREENING GREENING KIT 400000000757447706 309187     10 05MAY21 21:43"/>
    <m/>
    <n v="30"/>
    <n v="2842.96"/>
    <n v="30"/>
    <x v="28"/>
    <x v="4"/>
  </r>
  <r>
    <d v="2021-05-05T00:00:00"/>
    <s v="FPI"/>
    <s v="'30-95-41"/>
    <n v="20505460"/>
    <s v="G BROWNING G BROWNING - KIT 600000000752450443 309541     10 05MAY21 21:04"/>
    <m/>
    <n v="120"/>
    <n v="2812.96"/>
    <n v="120"/>
    <x v="28"/>
    <x v="4"/>
  </r>
  <r>
    <d v="2021-05-05T00:00:00"/>
    <s v="FPI"/>
    <s v="'30-95-41"/>
    <n v="20505460"/>
    <s v="WALTERS J&amp;K KIT- KELLY W 638436854302505001 401013     10 05MAY21 20:34"/>
    <m/>
    <n v="25"/>
    <n v="2692.96"/>
    <n v="25"/>
    <x v="28"/>
    <x v="4"/>
  </r>
  <r>
    <d v="2021-05-05T00:00:00"/>
    <s v="FPI"/>
    <s v="'30-95-41"/>
    <n v="20505460"/>
    <s v="NEIL MUNDAY NEIL MUNDAY KIT 210505200531045363 309193     10 05MAY21 20:05"/>
    <m/>
    <n v="55"/>
    <n v="2667.96"/>
    <n v="55"/>
    <x v="28"/>
    <x v="4"/>
  </r>
  <r>
    <d v="2021-05-05T00:00:00"/>
    <s v="FPI"/>
    <s v="'30-95-41"/>
    <n v="20505460"/>
    <s v="J PARKES PARKES KIT 100000000751069004 309541     10 05MAY21 18:07"/>
    <m/>
    <n v="30"/>
    <n v="2612.96"/>
    <n v="30"/>
    <x v="28"/>
    <x v="4"/>
  </r>
  <r>
    <d v="2021-05-05T00:00:00"/>
    <s v="FPI"/>
    <s v="'30-95-41"/>
    <n v="20505460"/>
    <s v="N RIGBY-HOWARD KIT 400000000757144778 309541     10 05MAY21 10:22"/>
    <m/>
    <n v="120"/>
    <n v="2582.96"/>
    <n v="120"/>
    <x v="28"/>
    <x v="4"/>
  </r>
  <r>
    <d v="2021-05-05T00:00:00"/>
    <s v="FPI"/>
    <s v="'30-95-41"/>
    <n v="20505460"/>
    <s v="L HALL LAWRENCE HALL-KIT 500000000752346984 772737     10 05MAY21 08:34"/>
    <m/>
    <n v="95"/>
    <n v="2462.96"/>
    <n v="95"/>
    <x v="28"/>
    <x v="4"/>
  </r>
  <r>
    <d v="2021-05-05T00:00:00"/>
    <s v="FPO"/>
    <s v="'30-95-41"/>
    <n v="20505460"/>
    <s v="SCIMITAR SPORTS UK 200000000750342845 KIT ORDER MCS 404717     10 05MAY21 08:26"/>
    <n v="2894.4"/>
    <m/>
    <n v="2367.96"/>
    <n v="-2894.4"/>
    <x v="28"/>
    <x v="4"/>
  </r>
  <r>
    <d v="2021-05-05T00:00:00"/>
    <s v="FPI"/>
    <s v="'30-95-41"/>
    <n v="20505460"/>
    <s v="MARTHA WORTHINGTON KIT BOYS JERSEY 00151489632BBDXHBN 090127     10 05MAY21 06:27"/>
    <m/>
    <n v="25"/>
    <n v="5262.36"/>
    <n v="25"/>
    <x v="28"/>
    <x v="4"/>
  </r>
  <r>
    <d v="2021-05-06T00:00:00"/>
    <s v="DEP"/>
    <s v="'30-95-41"/>
    <n v="20505460"/>
    <s v="BELLE VUE TERR MAL 9541"/>
    <m/>
    <n v="30"/>
    <n v="2872.96"/>
    <n v="30"/>
    <x v="28"/>
    <x v="4"/>
  </r>
  <r>
    <d v="2021-05-07T00:00:00"/>
    <s v="FPI"/>
    <s v="'30-95-41"/>
    <n v="20505460"/>
    <s v="PAYPAL PPWDL4FW222222KMX8 PPWD100000000066S3 235262     10 07MAY21 18:24"/>
    <m/>
    <n v="950"/>
    <n v="4132.96"/>
    <n v="950"/>
    <x v="33"/>
    <x v="4"/>
  </r>
  <r>
    <d v="2021-05-07T00:00:00"/>
    <s v="FPI"/>
    <s v="'30-95-41"/>
    <n v="20505460"/>
    <s v="RANSFORD M MARK RANSFORD KIT 37170541771967000N 536147     10 07MAY21 17:05"/>
    <m/>
    <n v="120"/>
    <n v="3182.96"/>
    <n v="120"/>
    <x v="28"/>
    <x v="4"/>
  </r>
  <r>
    <d v="2021-05-07T00:00:00"/>
    <s v="FPI"/>
    <s v="'30-95-41"/>
    <n v="20505460"/>
    <s v="B DALE BEN DALE SHORTS 600000000753355045 110342     10 07MAY21 15:39"/>
    <m/>
    <n v="65"/>
    <n v="3062.96"/>
    <n v="65"/>
    <x v="28"/>
    <x v="4"/>
  </r>
  <r>
    <d v="2021-05-07T00:00:00"/>
    <s v="FPI"/>
    <s v="'30-95-41"/>
    <n v="20505460"/>
    <s v="BRADLEY LUCKMAN J LUCKMAN 00151489632BBDXJGQ 090127     10 07MAY21 08:22"/>
    <m/>
    <n v="30"/>
    <n v="2997.96"/>
    <n v="30"/>
    <x v="28"/>
    <x v="4"/>
  </r>
  <r>
    <d v="2021-05-07T00:00:00"/>
    <s v="FPI"/>
    <s v="'30-95-41"/>
    <n v="20505460"/>
    <s v="CHARLES L KIT 837580240560705001 401535     10 07MAY21 06:50"/>
    <m/>
    <n v="95"/>
    <n v="2967.96"/>
    <n v="95"/>
    <x v="28"/>
    <x v="4"/>
  </r>
  <r>
    <d v="2021-05-10T00:00:00"/>
    <s v="FPO"/>
    <s v="'30-95-41"/>
    <n v="20505460"/>
    <s v="BEN DALE 400000000759344793 BC COACHING 110342     10 10MAY21 08:04"/>
    <n v="15"/>
    <m/>
    <n v="4417.96"/>
    <n v="-15"/>
    <x v="33"/>
    <x v="4"/>
  </r>
  <r>
    <d v="2021-05-10T00:00:00"/>
    <s v="BGC"/>
    <s v="'30-95-41"/>
    <n v="20505460"/>
    <s v="BRITISH CYCLING FE ZFCMA04"/>
    <m/>
    <n v="70"/>
    <n v="4432.96"/>
    <n v="70"/>
    <x v="0"/>
    <x v="4"/>
  </r>
  <r>
    <d v="2021-05-10T00:00:00"/>
    <s v="FPI"/>
    <s v="'30-95-41"/>
    <n v="20505460"/>
    <s v="J MABEY MEGAN MABEY 200000000752007618 309541     10 08MAY21 16:26"/>
    <m/>
    <n v="15"/>
    <n v="4362.96"/>
    <n v="15"/>
    <x v="33"/>
    <x v="4"/>
  </r>
  <r>
    <d v="2021-05-10T00:00:00"/>
    <s v="FPI"/>
    <s v="'30-95-41"/>
    <n v="20505460"/>
    <s v="L DALLEY LEZLEED CLUB KIT. 200000000751905820 309414     10 08MAY21 12:19"/>
    <m/>
    <n v="120"/>
    <n v="4347.96"/>
    <n v="120"/>
    <x v="28"/>
    <x v="4"/>
  </r>
  <r>
    <d v="2021-05-10T00:00:00"/>
    <s v="FPI"/>
    <s v="'30-95-41"/>
    <n v="20505460"/>
    <s v="J TAYLOR JASON TAYLOR  KIT 300000000757152123 309990     10 08MAY21 06:54"/>
    <m/>
    <n v="95"/>
    <n v="4227.96"/>
    <n v="95"/>
    <x v="28"/>
    <x v="4"/>
  </r>
  <r>
    <d v="2021-05-11T00:00:00"/>
    <s v="FPI"/>
    <s v="'30-95-41"/>
    <n v="20505460"/>
    <s v="M WEBB MARK WEBB KIT 600000000754797793 309990     10 11MAY21 07:33"/>
    <m/>
    <n v="250"/>
    <n v="4667.96"/>
    <n v="250"/>
    <x v="28"/>
    <x v="4"/>
  </r>
  <r>
    <d v="2021-05-17T00:00:00"/>
    <s v="FPI"/>
    <s v="'30-95-41"/>
    <n v="20505460"/>
    <s v="JAMES DICKENS JAMES DICKENS 00151489632BBDXPMT 090129     10 16MAY21 22:03"/>
    <m/>
    <n v="36"/>
    <n v="4730.96"/>
    <n v="36"/>
    <x v="28"/>
    <x v="4"/>
  </r>
  <r>
    <d v="2021-05-17T00:00:00"/>
    <s v="FPI"/>
    <s v="'30-95-41"/>
    <n v="20505460"/>
    <s v="NIXON MJ&amp;LJ KIT MATT NIXON 230732531202615001 402820     10 16MAY21 20:21"/>
    <m/>
    <n v="27"/>
    <n v="4694.96"/>
    <n v="27"/>
    <x v="28"/>
    <x v="4"/>
  </r>
  <r>
    <d v="2021-05-18T00:00:00"/>
    <s v="FPO"/>
    <s v="'30-95-41"/>
    <n v="20505460"/>
    <s v="DAVID MILLARD 300000000761608108 GODADDY MCS EMAIL 070436     10 18MAY21 18:25"/>
    <n v="46.08"/>
    <m/>
    <n v="4684.88"/>
    <n v="-46.08"/>
    <x v="21"/>
    <x v="4"/>
  </r>
  <r>
    <d v="2021-05-20T00:00:00"/>
    <s v="FPI"/>
    <s v="'30-95-41"/>
    <n v="20505460"/>
    <s v="BERRY RN BERRY KIT 497092821300025001 404783     10 20MAY21 00:31"/>
    <m/>
    <n v="132"/>
    <n v="4816.88"/>
    <n v="132"/>
    <x v="28"/>
    <x v="4"/>
  </r>
  <r>
    <d v="2021-05-28T00:00:00"/>
    <s v="BGC"/>
    <s v="'30-95-41"/>
    <n v="20505460"/>
    <s v="BRITISH CYCLING FE ZFCMA04"/>
    <m/>
    <n v="25"/>
    <n v="4841.88"/>
    <n v="25"/>
    <x v="0"/>
    <x v="4"/>
  </r>
  <r>
    <d v="2021-06-01T00:00:00"/>
    <s v="FPO"/>
    <s v="'30-95-41"/>
    <n v="20505460"/>
    <s v="VICKI BRISTOW 200000000762178156 COACHING 404321     10 31MAY21 17:52"/>
    <n v="60"/>
    <m/>
    <n v="4561.88"/>
    <n v="-60"/>
    <x v="33"/>
    <x v="4"/>
  </r>
  <r>
    <d v="2021-06-01T00:00:00"/>
    <s v="FPO"/>
    <s v="'30-95-41"/>
    <n v="20505460"/>
    <s v="LOUIS BROOKS 100000000762636438 COACHING 209861     10 31MAY21 17:42"/>
    <n v="40"/>
    <m/>
    <n v="4621.88"/>
    <n v="-40"/>
    <x v="33"/>
    <x v="4"/>
  </r>
  <r>
    <d v="2021-06-01T00:00:00"/>
    <s v="FPO"/>
    <s v="'30-95-41"/>
    <n v="20505460"/>
    <s v="JUSTINE BROOKS 600000000763944123 COACHING PAYMENT 110869     10 31MAY21 17:35"/>
    <n v="100"/>
    <m/>
    <n v="4661.88"/>
    <n v="-100"/>
    <x v="33"/>
    <x v="4"/>
  </r>
  <r>
    <d v="2021-06-01T00:00:00"/>
    <s v="FPO"/>
    <s v="'30-95-41"/>
    <n v="20505460"/>
    <s v="JESSICA RHODES-JON 100000000761969082 REGISTERING CTT 542147     10 29MAY21 15:13"/>
    <n v="80"/>
    <m/>
    <n v="4761.88"/>
    <n v="-80"/>
    <x v="6"/>
    <x v="4"/>
  </r>
  <r>
    <d v="2021-06-02T00:00:00"/>
    <s v="FPI"/>
    <s v="'30-95-41"/>
    <n v="20505460"/>
    <s v="EDWARD MOSELEY MEMBERSHIP-MOSELEY 00153425632DCFZQGN 090128     10 02JUN21 21:40"/>
    <m/>
    <n v="15"/>
    <n v="4666.88"/>
    <n v="15"/>
    <x v="0"/>
    <x v="4"/>
  </r>
  <r>
    <d v="2021-06-02T00:00:00"/>
    <s v="FPI"/>
    <s v="'30-95-41"/>
    <n v="20505460"/>
    <s v="JUSTIN DAWKINS DAWKINS JERSEYS PDAR6LPGZ5W38KFE5B 040004     10 02JUN21 16:58"/>
    <m/>
    <n v="60"/>
    <n v="4651.88"/>
    <n v="60"/>
    <x v="28"/>
    <x v="4"/>
  </r>
  <r>
    <d v="2021-06-02T00:00:00"/>
    <s v="FPI"/>
    <s v="'30-95-41"/>
    <n v="20505460"/>
    <s v="BERRY RN BERRY FAMILY MEMBE 809458837431206001 404783     10 02JUN21 13:47"/>
    <m/>
    <n v="15"/>
    <n v="4591.88"/>
    <n v="15"/>
    <x v="0"/>
    <x v="4"/>
  </r>
  <r>
    <d v="2021-06-02T00:00:00"/>
    <s v="FPI"/>
    <s v="'30-95-41"/>
    <n v="20505460"/>
    <s v="HAY WILLIAM W HAY MEMBERSHIP FP21153O09243795 070806     10 02JUN21 13:21"/>
    <m/>
    <n v="7.5"/>
    <n v="4576.88"/>
    <n v="7.5"/>
    <x v="0"/>
    <x v="4"/>
  </r>
  <r>
    <d v="2021-06-02T00:00:00"/>
    <s v="FPI"/>
    <s v="'30-95-41"/>
    <n v="20505460"/>
    <s v="B DISLEY XDISLEY MEMBERSHIP 100000000763980558 309197     10 02JUN21 12:44"/>
    <m/>
    <n v="7.5"/>
    <n v="4569.38"/>
    <n v="7.5"/>
    <x v="0"/>
    <x v="4"/>
  </r>
  <r>
    <d v="2021-06-03T00:00:00"/>
    <s v="FPI"/>
    <s v="'30-95-41"/>
    <n v="20505460"/>
    <s v="RIDLEY D D RIDLEY MEMBER 349146818270306001 404717     10 03JUN21 07:28"/>
    <m/>
    <n v="7.5"/>
    <n v="4674.38"/>
    <n v="7.5"/>
    <x v="0"/>
    <x v="4"/>
  </r>
  <r>
    <d v="2021-06-04T00:00:00"/>
    <s v="FPI"/>
    <s v="'30-95-41"/>
    <n v="20505460"/>
    <s v="ROCCA S/A SROCCA: MEMBERSHIP 28084522330106000R 832845     10 04JUN21 08:45"/>
    <m/>
    <n v="15"/>
    <n v="4689.38"/>
    <n v="15"/>
    <x v="0"/>
    <x v="4"/>
  </r>
  <r>
    <d v="2021-06-07T00:00:00"/>
    <s v="FPI"/>
    <s v="'30-95-41"/>
    <n v="20505460"/>
    <s v="JAMES DICKENS JAMES DICKENS 00151489632BBDYHRD 090129     10 07JUN21 18:29"/>
    <m/>
    <n v="36"/>
    <n v="4740.38"/>
    <n v="36"/>
    <x v="28"/>
    <x v="4"/>
  </r>
  <r>
    <d v="2021-06-07T00:00:00"/>
    <s v="FPI"/>
    <s v="'30-95-41"/>
    <n v="20505460"/>
    <s v="S CREBER SCREBERMEMBERSHIP 500000000767431572 309136     10 06JUN21 19:51"/>
    <m/>
    <n v="7.5"/>
    <n v="4704.38"/>
    <n v="7.5"/>
    <x v="0"/>
    <x v="4"/>
  </r>
  <r>
    <d v="2021-06-07T00:00:00"/>
    <s v="FPI"/>
    <s v="'30-95-41"/>
    <n v="20505460"/>
    <s v="MICHAEL TIBBITS M.TIBBITS MEMSHIP 210606175636480366 776806     10 06JUN21 17:56"/>
    <m/>
    <n v="7.5"/>
    <n v="4696.88"/>
    <n v="7.5"/>
    <x v="0"/>
    <x v="4"/>
  </r>
  <r>
    <d v="2021-06-08T00:00:00"/>
    <s v="FPO"/>
    <s v="'30-95-41"/>
    <n v="20505460"/>
    <s v="JAMES DICKENS 100000000766568733 SAFEGUARDING 090129     10 08JUN21 07:42"/>
    <n v="15"/>
    <m/>
    <n v="4725.38"/>
    <n v="-15"/>
    <x v="32"/>
    <x v="4"/>
  </r>
  <r>
    <d v="2021-06-09T00:00:00"/>
    <s v="FPI"/>
    <s v="'30-95-41"/>
    <n v="20505460"/>
    <s v="ALISTAIR HOWIE A HOWIE MEMBERSHIP 210609210209533897 309050     10 09JUN21 21:02"/>
    <m/>
    <n v="7.5"/>
    <n v="4732.88"/>
    <n v="7.5"/>
    <x v="0"/>
    <x v="4"/>
  </r>
  <r>
    <d v="2021-06-11T00:00:00"/>
    <s v="BGC"/>
    <s v="'30-95-41"/>
    <n v="20505460"/>
    <s v="BRITISH CYCLING FE ZFCMA04"/>
    <m/>
    <n v="120"/>
    <n v="4852.88"/>
    <n v="120"/>
    <x v="0"/>
    <x v="4"/>
  </r>
  <r>
    <d v="2021-06-14T00:00:00"/>
    <s v="FPI"/>
    <s v="'30-95-41"/>
    <n v="20505460"/>
    <s v="WILLIAMS N &amp; M INARA WILLIAMS 29115925005292000N 538133     10 14JUN21 11:59"/>
    <m/>
    <n v="20"/>
    <n v="4895.38"/>
    <n v="20"/>
    <x v="0"/>
    <x v="4"/>
  </r>
  <r>
    <d v="2021-06-14T00:00:00"/>
    <s v="FPI"/>
    <s v="'30-95-41"/>
    <n v="20505460"/>
    <s v="JONATHAN WHITE JON WHITE MEMBER 210614073914988326 776851     10 14JUN21 07:39"/>
    <m/>
    <n v="7.5"/>
    <n v="4875.38"/>
    <n v="7.5"/>
    <x v="0"/>
    <x v="4"/>
  </r>
  <r>
    <d v="2021-06-14T00:00:00"/>
    <s v="FPI"/>
    <s v="'30-95-41"/>
    <n v="20505460"/>
    <s v="GARY SMITH GARY SMITH MEMBERS 00153425632DCPHJJM 090128     10 12JUN21 09:20"/>
    <m/>
    <n v="15"/>
    <n v="4867.88"/>
    <n v="15"/>
    <x v="0"/>
    <x v="4"/>
  </r>
  <r>
    <d v="2021-06-15T00:00:00"/>
    <s v="FPI"/>
    <s v="'30-95-41"/>
    <n v="20505460"/>
    <s v="JOBLING KT&amp;CI C.JOBLINGMEMBERSHI 505473353512516001 404787     10 15JUN21 21:53"/>
    <m/>
    <n v="7.5"/>
    <n v="6052.88"/>
    <n v="7.5"/>
    <x v="0"/>
    <x v="4"/>
  </r>
  <r>
    <d v="2021-06-15T00:00:00"/>
    <s v="FPI"/>
    <s v="'30-95-41"/>
    <n v="20505460"/>
    <s v="PAYPAL PPWDL4FW22223338AQ PPWD100000000AB91N 235262     10 15JUN21 13:23"/>
    <m/>
    <n v="1150"/>
    <n v="6045.38"/>
    <n v="1150"/>
    <x v="33"/>
    <x v="4"/>
  </r>
  <r>
    <d v="2021-06-21T00:00:00"/>
    <s v="FPI"/>
    <s v="'30-95-41"/>
    <n v="20505460"/>
    <s v="JAMES DICKENS JAMES DICKENS 00151489632BBDYQSH 090129     10 20JUN21 09:43"/>
    <m/>
    <n v="7.5"/>
    <n v="6060.38"/>
    <n v="7.5"/>
    <x v="0"/>
    <x v="4"/>
  </r>
  <r>
    <d v="2021-06-23T00:00:00"/>
    <s v="FPO"/>
    <s v="'30-95-41"/>
    <n v="20505460"/>
    <s v="A.J. THORNBER 300000000778235835 COACHING COURSE 536130     10 23JUN21 18:19"/>
    <n v="275"/>
    <m/>
    <n v="5785.38"/>
    <n v="-275"/>
    <x v="15"/>
    <x v="4"/>
  </r>
  <r>
    <d v="2021-06-24T00:00:00"/>
    <s v="FPI"/>
    <s v="'30-95-41"/>
    <n v="20505460"/>
    <s v="KENT MARTIN LUCAS KENT KIT FP21175O01172075 070246     10 24JUN21 18:16"/>
    <m/>
    <n v="30"/>
    <n v="5815.38"/>
    <n v="30"/>
    <x v="28"/>
    <x v="4"/>
  </r>
  <r>
    <d v="2021-06-25T00:00:00"/>
    <s v="BGC"/>
    <s v="'30-95-41"/>
    <n v="20505460"/>
    <s v="BRITISH CYCLING FE ZFCMA04"/>
    <m/>
    <n v="55"/>
    <n v="5870.38"/>
    <n v="55"/>
    <x v="0"/>
    <x v="4"/>
  </r>
  <r>
    <d v="2021-06-28T00:00:00"/>
    <s v="FPI"/>
    <s v="'30-95-41"/>
    <n v="20505460"/>
    <s v="FISHLOCK N &amp; S FISHLOCK MEMBERSHI 55182541857849000N 603030     10 28JUN21 18:25"/>
    <m/>
    <n v="7.5"/>
    <n v="5928.88"/>
    <n v="7.5"/>
    <x v="0"/>
    <x v="4"/>
  </r>
  <r>
    <d v="2021-06-28T00:00:00"/>
    <s v="FPI"/>
    <s v="'30-95-41"/>
    <n v="20505460"/>
    <s v="A CAWTHRAY KIT ANDY CAWTHRAY 600000000776480697 110342     10 27JUN21 16:22"/>
    <m/>
    <n v="36"/>
    <n v="5921.38"/>
    <n v="36"/>
    <x v="28"/>
    <x v="4"/>
  </r>
  <r>
    <d v="2021-06-28T00:00:00"/>
    <s v="FPI"/>
    <s v="'30-95-41"/>
    <n v="20505460"/>
    <s v="THOMAS MICHAEL MIKE THOMAS MEMBER FP21178O05524910 070116     10 27JUN21 12:26"/>
    <m/>
    <n v="7.5"/>
    <n v="5885.38"/>
    <n v="7.5"/>
    <x v="0"/>
    <x v="4"/>
  </r>
  <r>
    <d v="2021-06-28T00:00:00"/>
    <s v="FPI"/>
    <s v="'30-95-41"/>
    <n v="20505460"/>
    <s v="JAMES C N CJAMES: MEMBERSHIP 32112825443762000N 600516     10 26JUN21 11:28"/>
    <m/>
    <n v="7.5"/>
    <n v="5877.88"/>
    <n v="7.5"/>
    <x v="0"/>
    <x v="4"/>
  </r>
  <r>
    <d v="2021-06-30T00:00:00"/>
    <s v="FPI"/>
    <s v="'30-95-41"/>
    <n v="20505460"/>
    <s v="FOSTER BA FOSTER MEMBERSHIP RP4659984151619100 203964     10 30JUN21 10:56"/>
    <m/>
    <n v="15"/>
    <n v="5943.88"/>
    <n v="15"/>
    <x v="0"/>
    <x v="4"/>
  </r>
  <r>
    <d v="2021-07-02T00:00:00"/>
    <s v="BGC"/>
    <s v="'30-95-41"/>
    <n v="20505460"/>
    <s v="BRITISH CYCLING FE ZFCMA04"/>
    <m/>
    <n v="40"/>
    <n v="5983.88"/>
    <n v="40"/>
    <x v="0"/>
    <x v="4"/>
  </r>
  <r>
    <d v="2021-07-12T00:00:00"/>
    <s v="BGC"/>
    <s v="'30-95-41"/>
    <n v="20505460"/>
    <s v="BRITISH CYCLING FE ZFCMA04"/>
    <m/>
    <n v="20"/>
    <n v="6003.88"/>
    <n v="20"/>
    <x v="0"/>
    <x v="4"/>
  </r>
  <r>
    <d v="2021-07-27T00:00:00"/>
    <s v="FPI"/>
    <s v="'30-95-41"/>
    <n v="20505460"/>
    <s v="WILKS JD JON WILKS MEMBERSH RP4659987020349300 209861     10 27JUL21 11:57"/>
    <m/>
    <n v="7.5"/>
    <n v="6011.38"/>
    <n v="7.5"/>
    <x v="0"/>
    <x v="4"/>
  </r>
  <r>
    <d v="2021-08-02T00:00:00"/>
    <s v="BGC"/>
    <s v="'30-95-41"/>
    <n v="20505460"/>
    <s v="BRITISH CYCLING FE ZFCMA04"/>
    <m/>
    <n v="70"/>
    <n v="6081.38"/>
    <n v="70"/>
    <x v="0"/>
    <x v="4"/>
  </r>
  <r>
    <d v="2021-08-17T00:00:00"/>
    <s v="FPO"/>
    <s v="'30-95-41"/>
    <n v="20505460"/>
    <s v="VICKI BRISTOW 300000000804290645 COACHING 404321     10 17AUG21 15:51"/>
    <n v="20"/>
    <m/>
    <n v="6011.38"/>
    <n v="-20"/>
    <x v="33"/>
    <x v="4"/>
  </r>
  <r>
    <d v="2021-08-17T00:00:00"/>
    <s v="FPO"/>
    <s v="'30-95-41"/>
    <n v="20505460"/>
    <s v="JUSTINE BROOKS 100000000799406372 COACHING PAYMENT 110869     10 17AUG21 15:47"/>
    <n v="50"/>
    <m/>
    <n v="6031.38"/>
    <n v="-50"/>
    <x v="33"/>
    <x v="4"/>
  </r>
  <r>
    <d v="2021-08-27T00:00:00"/>
    <s v="BGC"/>
    <s v="'30-95-41"/>
    <n v="20505460"/>
    <s v="BRITISH CYCLING FE ZFCMA04"/>
    <m/>
    <n v="25"/>
    <n v="6036.38"/>
    <n v="25"/>
    <x v="0"/>
    <x v="4"/>
  </r>
  <r>
    <d v="2021-09-17T00:00:00"/>
    <s v="BGC"/>
    <s v="'30-95-41"/>
    <n v="20505460"/>
    <s v="BRITISH CYCLING FE ZFCMA04"/>
    <m/>
    <n v="70"/>
    <n v="6106.38"/>
    <n v="70"/>
    <x v="0"/>
    <x v="4"/>
  </r>
  <r>
    <d v="2021-09-23T00:00:00"/>
    <s v="FPI"/>
    <s v="'30-95-41"/>
    <n v="20505460"/>
    <s v="DAY-THOMPSON T M TIMDT KIT 42220422017745000N 560061     10 23SEP21 22:04"/>
    <m/>
    <n v="36"/>
    <n v="6142.38"/>
    <n v="36"/>
    <x v="28"/>
    <x v="4"/>
  </r>
  <r>
    <d v="2021-09-27T00:00:00"/>
    <s v="FPI"/>
    <s v="'30-95-41"/>
    <n v="20505460"/>
    <s v="PAYPAL PPWDL4FW2222347P42 PPWD100000000AO200 235262     10 27SEP21 17:11"/>
    <m/>
    <n v="880"/>
    <n v="7022.38"/>
    <n v="880"/>
    <x v="33"/>
    <x v="4"/>
  </r>
  <r>
    <d v="2021-10-01T00:00:00"/>
    <s v="BGC"/>
    <s v="'30-95-41"/>
    <n v="20505460"/>
    <s v="BRITISH CYCLING FE ZFCMA04"/>
    <m/>
    <n v="20"/>
    <n v="7042.38"/>
    <n v="20"/>
    <x v="0"/>
    <x v="4"/>
  </r>
  <r>
    <d v="2021-10-08T00:00:00"/>
    <s v="FPO"/>
    <s v="'30-95-41"/>
    <n v="20505460"/>
    <s v="EDWARD MOSELEY 400000000831724577 CHIPS COACHING 090128     10 08OCT21 17:28"/>
    <n v="110.2"/>
    <m/>
    <n v="6932.18"/>
    <n v="-110.2"/>
    <x v="34"/>
    <x v="4"/>
  </r>
  <r>
    <d v="2021-10-18T00:00:00"/>
    <s v="FPO"/>
    <s v="'30-95-41"/>
    <n v="20505460"/>
    <s v="MATT NIXON 100000000827598228 AFFILIATION 402820     10 18OCT21 07:48"/>
    <n v="74"/>
    <m/>
    <n v="6858.18"/>
    <n v="-74"/>
    <x v="6"/>
    <x v="4"/>
  </r>
  <r>
    <d v="2021-10-26T00:00:00"/>
    <s v="FPI"/>
    <s v="'30-95-41"/>
    <n v="20505460"/>
    <s v="COOPER-NEW SL BEN NEW RP4659986966404800 204451     10 26OCT21 16:49"/>
    <m/>
    <n v="5"/>
    <n v="6863.18"/>
    <n v="5"/>
    <x v="0"/>
    <x v="4"/>
  </r>
  <r>
    <d v="2021-10-29T00:00:00"/>
    <s v="BGC"/>
    <s v="'30-95-41"/>
    <n v="20505460"/>
    <s v="BRITISH CYCLING FE ZFCMA04"/>
    <m/>
    <n v="10"/>
    <n v="6873.18"/>
    <n v="10"/>
    <x v="0"/>
    <x v="4"/>
  </r>
  <r>
    <d v="2021-11-12T00:00:00"/>
    <s v="FPI"/>
    <s v="'30-95-41"/>
    <n v="20505460"/>
    <s v="MR E J HOGAN KIT - EDD HOGAN 000000000215918014 089300     10 12NOV21 12:25"/>
    <m/>
    <n v="111"/>
    <n v="7034.18"/>
    <n v="111"/>
    <x v="28"/>
    <x v="4"/>
  </r>
  <r>
    <d v="2021-11-12T00:00:00"/>
    <s v="BGC"/>
    <s v="'30-95-41"/>
    <n v="20505460"/>
    <s v="BRITISH CYCLING FE ZFCMA04"/>
    <m/>
    <n v="50"/>
    <n v="6923.18"/>
    <n v="50"/>
    <x v="0"/>
    <x v="4"/>
  </r>
  <r>
    <d v="2021-12-01T00:00:00"/>
    <s v="FPI"/>
    <s v="'30-95-41"/>
    <n v="20505460"/>
    <s v="RANSFORD M ACTIVITY RANSFORD 14024407894175000N 536147     30 01DEC21 04:04"/>
    <m/>
    <n v="10.3"/>
    <n v="7044.48"/>
    <n v="10.3"/>
    <x v="0"/>
    <x v="4"/>
  </r>
  <r>
    <d v="2021-12-13T00:00:00"/>
    <s v="FPO"/>
    <s v="'30-95-41"/>
    <n v="20505460"/>
    <s v="DAVID MILLARD 200000000854934300 GODADDY  DOMAIN NA 070436     10 12DEC21 17:43"/>
    <n v="20.54"/>
    <m/>
    <n v="7023.94"/>
    <n v="-20.54"/>
    <x v="21"/>
    <x v="4"/>
  </r>
  <r>
    <d v="2021-12-14T00:00:00"/>
    <s v="FPO"/>
    <s v="'30-95-41"/>
    <n v="20505460"/>
    <s v="POOLBROOK VILLAGE 500000000859629057 HIRE HALL 403109     10 14DEC21 09:33"/>
    <n v="60"/>
    <m/>
    <n v="6963.94"/>
    <n v="-60"/>
    <x v="34"/>
    <x v="4"/>
  </r>
  <r>
    <d v="2021-12-20T00:00:00"/>
    <s v="BGC"/>
    <s v="'30-95-41"/>
    <n v="20505460"/>
    <s v="BRITISH CYCLING FE ZFCMA04"/>
    <m/>
    <n v="10"/>
    <n v="6973.94"/>
    <n v="10"/>
    <x v="0"/>
    <x v="4"/>
  </r>
  <r>
    <d v="2021-12-29T00:00:00"/>
    <s v="FPO"/>
    <s v="'30-95-41"/>
    <n v="20505460"/>
    <s v="JESSICA RHODES-JON 200000000861948956 SCREENSHOTS 542147     10 27DEC21 11:28"/>
    <n v="80"/>
    <m/>
    <n v="6893.94"/>
    <n v="-80"/>
    <x v="6"/>
    <x v="4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  <r>
    <m/>
    <m/>
    <m/>
    <m/>
    <m/>
    <m/>
    <m/>
    <m/>
    <m/>
    <x v="35"/>
    <x v="5"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1">
  <r>
    <d v="2022-01-14T00:00:00"/>
    <s v="BGC"/>
    <s v="'30-95-41"/>
    <n v="20505460"/>
    <x v="0"/>
    <m/>
    <n v="50"/>
    <n v="6943.94"/>
    <n v="50"/>
  </r>
  <r>
    <d v="2022-01-24T00:00:00"/>
    <s v="FPO"/>
    <s v="'30-95-41"/>
    <n v="20505460"/>
    <x v="1"/>
    <n v="73.23"/>
    <m/>
    <n v="6870.71"/>
    <n v="-73.23"/>
  </r>
  <r>
    <d v="2022-01-25T00:00:00"/>
    <s v="FPO"/>
    <s v="'30-95-41"/>
    <n v="20505460"/>
    <x v="2"/>
    <n v="59"/>
    <m/>
    <n v="6811.71"/>
    <n v="-59"/>
  </r>
  <r>
    <d v="2022-01-28T00:00:00"/>
    <s v="BGC"/>
    <s v="'30-95-41"/>
    <n v="20505460"/>
    <x v="0"/>
    <m/>
    <n v="10"/>
    <n v="6821.71"/>
    <n v="10"/>
  </r>
  <r>
    <d v="2022-02-07T00:00:00"/>
    <s v="FPO"/>
    <s v="'30-95-41"/>
    <n v="20505460"/>
    <x v="3"/>
    <n v="60"/>
    <m/>
    <n v="6761.71"/>
    <n v="-60"/>
  </r>
  <r>
    <d v="2022-02-08T00:00:00"/>
    <s v="FPO"/>
    <s v="'30-95-41"/>
    <n v="20505460"/>
    <x v="4"/>
    <n v="100"/>
    <m/>
    <n v="6962.31"/>
    <n v="-100"/>
  </r>
  <r>
    <d v="2022-02-08T00:00:00"/>
    <s v="DEP"/>
    <s v="'30-95-41"/>
    <n v="20505460"/>
    <x v="5"/>
    <m/>
    <n v="300.60000000000002"/>
    <n v="7062.31"/>
    <n v="300.60000000000002"/>
  </r>
  <r>
    <d v="2022-02-23T00:00:00"/>
    <s v="CHQ"/>
    <s v="'30-95-41"/>
    <n v="20505460"/>
    <x v="6"/>
    <n v="85"/>
    <m/>
    <n v="6877.31"/>
    <n v="-85"/>
  </r>
  <r>
    <d v="2022-02-28T00:00:00"/>
    <s v="BGC"/>
    <s v="'30-95-41"/>
    <n v="20505460"/>
    <x v="0"/>
    <m/>
    <n v="55"/>
    <n v="6924.09"/>
    <n v="55"/>
  </r>
  <r>
    <d v="2022-02-28T00:00:00"/>
    <s v="FPO"/>
    <s v="'30-95-41"/>
    <n v="20505460"/>
    <x v="7"/>
    <n v="8.2200000000000006"/>
    <m/>
    <n v="6869.09"/>
    <n v="-8.2200000000000006"/>
  </r>
  <r>
    <d v="2022-03-07T00:00:00"/>
    <s v="FPO"/>
    <s v="'30-95-41"/>
    <n v="20505460"/>
    <x v="8"/>
    <n v="145"/>
    <m/>
    <n v="6789.09"/>
    <n v="-145"/>
  </r>
  <r>
    <d v="2022-03-07T00:00:00"/>
    <s v="FPI"/>
    <s v="'30-95-41"/>
    <n v="20505460"/>
    <x v="9"/>
    <m/>
    <n v="10"/>
    <n v="6934.09"/>
    <n v="10"/>
  </r>
  <r>
    <d v="2022-03-11T00:00:00"/>
    <s v="BGC"/>
    <s v="'30-95-41"/>
    <n v="20505460"/>
    <x v="0"/>
    <m/>
    <n v="345"/>
    <n v="7134.09"/>
    <n v="345"/>
  </r>
  <r>
    <d v="2022-03-14T00:00:00"/>
    <s v="FPO"/>
    <s v="'30-95-41"/>
    <n v="20505460"/>
    <x v="10"/>
    <n v="44.15"/>
    <m/>
    <n v="7089.94"/>
    <n v="-44.15"/>
  </r>
  <r>
    <d v="2022-03-22T00:00:00"/>
    <s v="FPI"/>
    <s v="'30-95-41"/>
    <n v="20505460"/>
    <x v="11"/>
    <m/>
    <n v="10"/>
    <n v="7110.94"/>
    <n v="10"/>
  </r>
  <r>
    <d v="2022-03-22T00:00:00"/>
    <s v="FPI"/>
    <s v="'30-95-41"/>
    <n v="20505460"/>
    <x v="12"/>
    <m/>
    <n v="11"/>
    <n v="7100.94"/>
    <n v="11"/>
  </r>
  <r>
    <d v="2022-03-28T00:00:00"/>
    <s v="FPI"/>
    <s v="'30-95-41"/>
    <n v="20505460"/>
    <x v="13"/>
    <m/>
    <n v="21"/>
    <n v="7131.94"/>
    <n v="21"/>
  </r>
  <r>
    <d v="2022-03-30T00:00:00"/>
    <s v="BGC"/>
    <s v="'30-95-41"/>
    <n v="20505460"/>
    <x v="0"/>
    <m/>
    <n v="320"/>
    <n v="7451.94"/>
    <n v="320"/>
  </r>
  <r>
    <d v="2022-04-01T00:00:00"/>
    <s v="FPI"/>
    <s v="'30-95-41"/>
    <n v="20505460"/>
    <x v="14"/>
    <m/>
    <n v="1150"/>
    <n v="8871.94"/>
    <n v="1150"/>
  </r>
  <r>
    <d v="2022-04-01T00:00:00"/>
    <s v="BGC"/>
    <s v="'30-95-41"/>
    <n v="20505460"/>
    <x v="0"/>
    <m/>
    <n v="270"/>
    <n v="7721.94"/>
    <n v="270"/>
  </r>
  <r>
    <d v="2022-04-04T00:00:00"/>
    <s v="FPI"/>
    <s v="'30-95-41"/>
    <n v="20505460"/>
    <x v="15"/>
    <m/>
    <n v="10"/>
    <n v="8881.94"/>
    <n v="10"/>
  </r>
  <r>
    <d v="2022-04-08T00:00:00"/>
    <s v="BGC"/>
    <s v="'30-95-41"/>
    <n v="20505460"/>
    <x v="0"/>
    <m/>
    <n v="270"/>
    <n v="9151.94"/>
    <n v="270"/>
  </r>
  <r>
    <d v="2022-04-11T00:00:00"/>
    <s v="FPO"/>
    <s v="'30-95-41"/>
    <n v="20505460"/>
    <x v="16"/>
    <n v="14.39"/>
    <m/>
    <n v="9137.5499999999993"/>
    <n v="-14.39"/>
  </r>
  <r>
    <d v="2022-04-19T00:00:00"/>
    <s v="BGC"/>
    <s v="'30-95-41"/>
    <n v="20505460"/>
    <x v="0"/>
    <m/>
    <n v="60"/>
    <n v="9202.5499999999993"/>
    <n v="60"/>
  </r>
  <r>
    <d v="2022-04-19T00:00:00"/>
    <s v="FPI"/>
    <s v="'30-95-41"/>
    <n v="20505460"/>
    <x v="17"/>
    <m/>
    <n v="5"/>
    <n v="9142.5499999999993"/>
    <n v="5"/>
  </r>
  <r>
    <d v="2022-04-25T00:00:00"/>
    <s v="FPO"/>
    <s v="'30-95-41"/>
    <n v="20505460"/>
    <x v="18"/>
    <n v="60"/>
    <m/>
    <n v="9002.5499999999993"/>
    <n v="-60"/>
  </r>
  <r>
    <d v="2022-04-25T00:00:00"/>
    <s v="FPO"/>
    <s v="'30-95-41"/>
    <n v="20505460"/>
    <x v="19"/>
    <n v="140"/>
    <m/>
    <n v="9062.5499999999993"/>
    <n v="-140"/>
  </r>
  <r>
    <d v="2022-04-26T00:00:00"/>
    <s v="DEP"/>
    <s v="'30-95-41"/>
    <n v="20505460"/>
    <x v="20"/>
    <m/>
    <n v="70"/>
    <n v="9077.5499999999993"/>
    <n v="70"/>
  </r>
  <r>
    <d v="2022-04-26T00:00:00"/>
    <s v="FPI"/>
    <s v="'30-95-41"/>
    <n v="20505460"/>
    <x v="21"/>
    <m/>
    <n v="5"/>
    <n v="9007.5499999999993"/>
    <n v="5"/>
  </r>
  <r>
    <d v="2022-04-29T00:00:00"/>
    <s v="BGC"/>
    <s v="'30-95-41"/>
    <n v="20505460"/>
    <x v="0"/>
    <m/>
    <n v="120"/>
    <n v="9197.5499999999993"/>
    <n v="120"/>
  </r>
  <r>
    <d v="2022-05-03T00:00:00"/>
    <s v="FPI"/>
    <s v="'30-95-41"/>
    <n v="20505460"/>
    <x v="22"/>
    <m/>
    <n v="36"/>
    <n v="9233.5499999999993"/>
    <n v="36"/>
  </r>
  <r>
    <d v="2022-05-09T00:00:00"/>
    <s v="FPI"/>
    <s v="'30-95-41"/>
    <n v="20505460"/>
    <x v="23"/>
    <m/>
    <n v="10"/>
    <n v="9243.5499999999993"/>
    <n v="10"/>
  </r>
  <r>
    <d v="2022-05-11T00:00:00"/>
    <s v="FPI"/>
    <s v="'30-95-41"/>
    <n v="20505460"/>
    <x v="24"/>
    <m/>
    <n v="5"/>
    <n v="9248.5499999999993"/>
    <n v="5"/>
  </r>
  <r>
    <d v="2022-05-13T00:00:00"/>
    <s v="FPO"/>
    <s v="'30-95-41"/>
    <n v="20505460"/>
    <x v="25"/>
    <n v="1123.2"/>
    <m/>
    <n v="7992.35"/>
    <n v="-1123.2"/>
  </r>
  <r>
    <d v="2022-05-13T00:00:00"/>
    <s v="FPO"/>
    <s v="'30-95-41"/>
    <n v="20505460"/>
    <x v="26"/>
    <n v="213"/>
    <m/>
    <n v="9115.5499999999993"/>
    <n v="-213"/>
  </r>
  <r>
    <d v="2022-05-13T00:00:00"/>
    <s v="BGC"/>
    <s v="'30-95-41"/>
    <n v="20505460"/>
    <x v="0"/>
    <m/>
    <n v="80"/>
    <n v="9328.5499999999993"/>
    <n v="80"/>
  </r>
  <r>
    <d v="2022-05-17T00:00:00"/>
    <s v="FPO"/>
    <s v="'30-95-41"/>
    <n v="20505460"/>
    <x v="27"/>
    <n v="46.08"/>
    <m/>
    <n v="7946.27"/>
    <n v="-46.08"/>
  </r>
  <r>
    <d v="2022-05-27T00:00:00"/>
    <s v="BGC"/>
    <s v="'30-95-41"/>
    <n v="20505460"/>
    <x v="0"/>
    <m/>
    <n v="65"/>
    <n v="8011.27"/>
    <n v="65"/>
  </r>
  <r>
    <d v="2022-06-07T00:00:00"/>
    <s v="BGC"/>
    <s v="'30-95-41"/>
    <n v="20505460"/>
    <x v="0"/>
    <m/>
    <n v="10"/>
    <n v="8021.27"/>
    <n v="10"/>
  </r>
  <r>
    <d v="2022-06-13T00:00:00"/>
    <s v="FPI"/>
    <s v="'30-95-41"/>
    <n v="20505460"/>
    <x v="28"/>
    <m/>
    <n v="5"/>
    <n v="8026.27"/>
    <n v="5"/>
  </r>
  <r>
    <d v="2022-06-14T00:00:00"/>
    <s v="FPO"/>
    <s v="'30-95-41"/>
    <n v="20505460"/>
    <x v="29"/>
    <n v="10"/>
    <m/>
    <n v="8016.27"/>
    <n v="-10"/>
  </r>
  <r>
    <d v="2022-06-24T00:00:00"/>
    <s v="BGC"/>
    <s v="'30-95-41"/>
    <n v="20505460"/>
    <x v="0"/>
    <m/>
    <n v="55"/>
    <n v="8071.27"/>
    <n v="55"/>
  </r>
  <r>
    <d v="2022-06-30T00:00:00"/>
    <s v="FPO"/>
    <s v="'30-95-41"/>
    <n v="20505460"/>
    <x v="30"/>
    <n v="16"/>
    <m/>
    <n v="8055.27"/>
    <n v="-16"/>
  </r>
  <r>
    <d v="2022-07-01T00:00:00"/>
    <s v="BGC"/>
    <s v="'30-95-41"/>
    <n v="20505460"/>
    <x v="0"/>
    <m/>
    <n v="20"/>
    <n v="8075.27"/>
    <n v="20"/>
  </r>
  <r>
    <d v="2022-07-04T00:00:00"/>
    <s v="FPO"/>
    <s v="'30-95-41"/>
    <n v="20505460"/>
    <x v="31"/>
    <n v="15"/>
    <m/>
    <n v="8060.27"/>
    <n v="-15"/>
  </r>
  <r>
    <d v="2022-07-06T00:00:00"/>
    <s v="FPI"/>
    <s v="'30-95-41"/>
    <n v="20505460"/>
    <x v="32"/>
    <m/>
    <n v="1250"/>
    <n v="9310.27"/>
    <n v="1250"/>
  </r>
  <r>
    <d v="2022-07-12T00:00:00"/>
    <s v="FPI"/>
    <s v="'30-95-41"/>
    <n v="20505460"/>
    <x v="33"/>
    <m/>
    <n v="30"/>
    <n v="9340.27"/>
    <n v="30"/>
  </r>
  <r>
    <d v="2022-07-13T00:00:00"/>
    <s v="FPI"/>
    <s v="'30-95-41"/>
    <n v="20505460"/>
    <x v="34"/>
    <m/>
    <n v="36"/>
    <n v="9406.27"/>
    <n v="36"/>
  </r>
  <r>
    <d v="2022-07-13T00:00:00"/>
    <s v="FPI"/>
    <s v="'30-95-41"/>
    <n v="20505460"/>
    <x v="35"/>
    <m/>
    <n v="30"/>
    <n v="9370.27"/>
    <n v="30"/>
  </r>
  <r>
    <d v="2022-07-14T00:00:00"/>
    <s v="FPI"/>
    <s v="'30-95-41"/>
    <n v="20505460"/>
    <x v="36"/>
    <m/>
    <n v="36"/>
    <n v="9442.27"/>
    <n v="36"/>
  </r>
  <r>
    <d v="2022-07-18T00:00:00"/>
    <s v="FPI"/>
    <s v="'30-95-41"/>
    <n v="20505460"/>
    <x v="37"/>
    <m/>
    <n v="36"/>
    <n v="9544.27"/>
    <n v="36"/>
  </r>
  <r>
    <d v="2022-07-18T00:00:00"/>
    <s v="FPI"/>
    <s v="'30-95-41"/>
    <n v="20505460"/>
    <x v="38"/>
    <m/>
    <n v="36"/>
    <n v="9508.27"/>
    <n v="36"/>
  </r>
  <r>
    <d v="2022-07-18T00:00:00"/>
    <s v="FPI"/>
    <s v="'30-95-41"/>
    <n v="20505460"/>
    <x v="39"/>
    <m/>
    <n v="30"/>
    <n v="9472.27"/>
    <n v="30"/>
  </r>
  <r>
    <d v="2022-07-21T00:00:00"/>
    <s v="FPO"/>
    <s v="'30-95-41"/>
    <n v="20505460"/>
    <x v="40"/>
    <n v="186"/>
    <m/>
    <n v="9358.27"/>
    <n v="-186"/>
  </r>
  <r>
    <d v="2022-07-28T00:00:00"/>
    <s v="FPI"/>
    <s v="'30-95-41"/>
    <n v="20505460"/>
    <x v="41"/>
    <m/>
    <n v="36"/>
    <n v="9394.27"/>
    <n v="36"/>
  </r>
  <r>
    <d v="2022-07-29T00:00:00"/>
    <s v="BGC"/>
    <s v="'30-95-41"/>
    <n v="20505460"/>
    <x v="0"/>
    <m/>
    <n v="45"/>
    <n v="9439.27"/>
    <n v="45"/>
  </r>
  <r>
    <d v="2022-08-01T00:00:00"/>
    <s v="FPI"/>
    <s v="'30-95-41"/>
    <n v="20505460"/>
    <x v="42"/>
    <m/>
    <n v="30"/>
    <n v="9469.27"/>
    <n v="30"/>
  </r>
  <r>
    <d v="2022-08-08T00:00:00"/>
    <s v="FPO"/>
    <s v="'30-95-41"/>
    <n v="20505460"/>
    <x v="43"/>
    <n v="41.6"/>
    <m/>
    <n v="9427.67"/>
    <n v="-41.6"/>
  </r>
  <r>
    <d v="2022-09-05T00:00:00"/>
    <s v="BGC"/>
    <s v="'30-95-41"/>
    <n v="20505460"/>
    <x v="0"/>
    <m/>
    <n v="40"/>
    <n v="9451.51"/>
    <n v="40"/>
  </r>
  <r>
    <d v="2022-09-05T00:00:00"/>
    <s v="FPO"/>
    <s v="'30-95-41"/>
    <n v="20505460"/>
    <x v="44"/>
    <n v="16.16"/>
    <m/>
    <n v="9411.51"/>
    <n v="-16.16"/>
  </r>
  <r>
    <d v="2022-09-07T00:00:00"/>
    <s v="FPO"/>
    <s v="'30-95-41"/>
    <n v="20505460"/>
    <x v="45"/>
    <n v="294.99"/>
    <m/>
    <n v="9156.52"/>
    <n v="-294.99"/>
  </r>
  <r>
    <d v="2022-09-09T00:00:00"/>
    <s v="BGC"/>
    <s v="'30-95-41"/>
    <n v="20505460"/>
    <x v="0"/>
    <m/>
    <n v="65"/>
    <n v="9221.52"/>
    <n v="65"/>
  </r>
  <r>
    <d v="2022-09-12T00:00:00"/>
    <s v="FPO"/>
    <s v="'30-95-41"/>
    <n v="20505460"/>
    <x v="46"/>
    <n v="37.68"/>
    <m/>
    <n v="8985.27"/>
    <n v="-37.68"/>
  </r>
  <r>
    <d v="2022-09-12T00:00:00"/>
    <s v="FPO"/>
    <s v="'30-95-41"/>
    <n v="20505460"/>
    <x v="47"/>
    <n v="198.57"/>
    <m/>
    <n v="9022.9500000000007"/>
    <n v="-198.57"/>
  </r>
  <r>
    <d v="2022-09-13T00:00:00"/>
    <s v="FPO"/>
    <s v="'30-95-41"/>
    <n v="20505460"/>
    <x v="48"/>
    <n v="247.68"/>
    <m/>
    <n v="8737.59"/>
    <n v="-247.68"/>
  </r>
  <r>
    <d v="2022-09-20T00:00:00"/>
    <s v="FPO"/>
    <s v="'30-95-41"/>
    <n v="20505460"/>
    <x v="49"/>
    <n v="10.5"/>
    <m/>
    <n v="8727.09"/>
    <n v="-10.5"/>
  </r>
  <r>
    <d v="2022-09-21T00:00:00"/>
    <s v="FPI"/>
    <s v="'30-95-41"/>
    <n v="20505460"/>
    <x v="50"/>
    <m/>
    <n v="10"/>
    <n v="8737.09"/>
    <n v="10"/>
  </r>
  <r>
    <d v="2022-09-22T00:00:00"/>
    <s v="FPO"/>
    <s v="'30-95-41"/>
    <n v="20505460"/>
    <x v="51"/>
    <n v="288.02"/>
    <m/>
    <n v="8449.07"/>
    <n v="-288.02"/>
  </r>
  <r>
    <d v="2022-09-23T00:00:00"/>
    <s v="FPI"/>
    <s v="'30-95-41"/>
    <n v="20505460"/>
    <x v="52"/>
    <m/>
    <n v="775"/>
    <n v="9224.07"/>
    <n v="775"/>
  </r>
  <r>
    <d v="2022-09-27T00:00:00"/>
    <s v="FPO"/>
    <s v="'30-95-41"/>
    <n v="20505460"/>
    <x v="53"/>
    <n v="283.73"/>
    <m/>
    <n v="8940.34"/>
    <n v="-283.73"/>
  </r>
  <r>
    <d v="2022-10-03T00:00:00"/>
    <s v="BGC"/>
    <s v="'30-95-41"/>
    <n v="20505460"/>
    <x v="0"/>
    <m/>
    <n v="25"/>
    <n v="8985.34"/>
    <n v="25"/>
  </r>
  <r>
    <d v="2022-10-03T00:00:00"/>
    <s v="FPI"/>
    <s v="'30-95-41"/>
    <n v="20505460"/>
    <x v="54"/>
    <m/>
    <n v="20"/>
    <n v="8960.34"/>
    <n v="20"/>
  </r>
  <r>
    <d v="2022-10-07T00:00:00"/>
    <s v="FPO"/>
    <s v="'30-95-41"/>
    <n v="20505460"/>
    <x v="55"/>
    <n v="275"/>
    <m/>
    <n v="8710.34"/>
    <n v="-275"/>
  </r>
  <r>
    <d v="2022-10-31T00:00:00"/>
    <s v="FPO"/>
    <s v="'30-95-41"/>
    <n v="20505460"/>
    <x v="56"/>
    <n v="74"/>
    <m/>
    <n v="8676.34"/>
    <n v="-74"/>
  </r>
  <r>
    <d v="2022-10-31T00:00:00"/>
    <s v="BGC"/>
    <s v="'30-95-41"/>
    <n v="20505460"/>
    <x v="0"/>
    <m/>
    <n v="40"/>
    <n v="8750.34"/>
    <n v="40"/>
  </r>
  <r>
    <d v="2022-11-11T00:00:00"/>
    <s v="FPI"/>
    <s v="'30-95-41"/>
    <n v="20505460"/>
    <x v="57"/>
    <m/>
    <n v="36"/>
    <n v="8742.34"/>
    <n v="36"/>
  </r>
  <r>
    <d v="2022-11-11T00:00:00"/>
    <s v="BGC"/>
    <s v="'30-95-41"/>
    <n v="20505460"/>
    <x v="0"/>
    <m/>
    <n v="30"/>
    <n v="8706.34"/>
    <n v="30"/>
  </r>
  <r>
    <d v="2022-11-28T00:00:00"/>
    <s v="FPO"/>
    <s v="'30-95-41"/>
    <n v="20505460"/>
    <x v="58"/>
    <n v="42.32"/>
    <m/>
    <n v="8700.02"/>
    <n v="-42.32"/>
  </r>
  <r>
    <d v="2022-12-01T00:00:00"/>
    <s v="FPI"/>
    <s v="'30-95-41"/>
    <n v="20505460"/>
    <x v="59"/>
    <m/>
    <n v="10.3"/>
    <n v="8710.32"/>
    <n v="10.3"/>
  </r>
  <r>
    <d v="2022-12-02T00:00:00"/>
    <s v="BGC"/>
    <s v="'30-95-41"/>
    <n v="20505460"/>
    <x v="0"/>
    <m/>
    <n v="45"/>
    <n v="8755.32"/>
    <n v="45"/>
  </r>
  <r>
    <d v="2022-12-13T00:00:00"/>
    <s v="FPO"/>
    <s v="'30-95-41"/>
    <n v="20505460"/>
    <x v="60"/>
    <n v="21.59"/>
    <m/>
    <n v="8733.73"/>
    <n v="-21.5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AED5712-9694-40AA-8CE9-DEAB81B02198}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D22" firstHeaderRow="1" firstDataRow="2" firstDataCol="1"/>
  <pivotFields count="12"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axis="axisRow" showAll="0" sortType="descending">
      <items count="18">
        <item x="4"/>
        <item x="9"/>
        <item x="7"/>
        <item x="13"/>
        <item x="5"/>
        <item x="0"/>
        <item x="15"/>
        <item x="1"/>
        <item x="2"/>
        <item x="6"/>
        <item x="8"/>
        <item x="10"/>
        <item x="11"/>
        <item x="12"/>
        <item x="14"/>
        <item x="16"/>
        <item x="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Col" showAll="0">
      <items count="4">
        <item x="0"/>
        <item x="1"/>
        <item h="1" x="2"/>
        <item t="default"/>
      </items>
    </pivotField>
    <pivotField showAll="0"/>
  </pivotFields>
  <rowFields count="1">
    <field x="9"/>
  </rowFields>
  <rowItems count="18">
    <i>
      <x v="2"/>
    </i>
    <i>
      <x v="5"/>
    </i>
    <i>
      <x v="16"/>
    </i>
    <i>
      <x/>
    </i>
    <i>
      <x v="6"/>
    </i>
    <i>
      <x v="4"/>
    </i>
    <i>
      <x v="3"/>
    </i>
    <i>
      <x v="10"/>
    </i>
    <i>
      <x v="13"/>
    </i>
    <i>
      <x v="15"/>
    </i>
    <i>
      <x v="11"/>
    </i>
    <i>
      <x v="8"/>
    </i>
    <i>
      <x v="7"/>
    </i>
    <i>
      <x v="12"/>
    </i>
    <i>
      <x v="9"/>
    </i>
    <i>
      <x v="14"/>
    </i>
    <i>
      <x v="1"/>
    </i>
    <i t="grand">
      <x/>
    </i>
  </rowItems>
  <colFields count="1">
    <field x="10"/>
  </colFields>
  <colItems count="3">
    <i>
      <x/>
    </i>
    <i>
      <x v="1"/>
    </i>
    <i t="grand">
      <x/>
    </i>
  </colItems>
  <dataFields count="1">
    <dataField name="Sum of Net" fld="8" baseField="0" baseItem="0" numFmtId="165"/>
  </dataFields>
  <formats count="6">
    <format dxfId="23">
      <pivotArea outline="0" collapsedLevelsAreSubtotals="1" fieldPosition="0"/>
    </format>
    <format dxfId="22">
      <pivotArea field="10" type="button" dataOnly="0" labelOnly="1" outline="0" axis="axisCol" fieldPosition="0"/>
    </format>
    <format dxfId="21">
      <pivotArea type="topRight" dataOnly="0" labelOnly="1" outline="0" fieldPosition="0"/>
    </format>
    <format dxfId="20">
      <pivotArea dataOnly="0" labelOnly="1" grandCol="1" outline="0" fieldPosition="0"/>
    </format>
    <format dxfId="19">
      <pivotArea dataOnly="0" labelOnly="1" fieldPosition="0">
        <references count="1">
          <reference field="10" count="0"/>
        </references>
      </pivotArea>
    </format>
    <format dxfId="18">
      <pivotArea dataOnly="0" labelOnly="1" fieldPosition="0">
        <references count="1">
          <reference field="10" count="0"/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3EE43CE-CF57-450F-AC4E-076E09155071}" name="PivotTable1" cacheId="1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C24" firstHeaderRow="0" firstDataRow="1" firstDataCol="1" rowPageCount="1" colPageCount="1"/>
  <pivotFields count="11">
    <pivotField numFmtId="14" showAll="0"/>
    <pivotField showAll="0"/>
    <pivotField showAll="0"/>
    <pivotField showAll="0"/>
    <pivotField showAll="0"/>
    <pivotField dataField="1" showAll="0"/>
    <pivotField dataField="1" showAll="0"/>
    <pivotField showAll="0"/>
    <pivotField numFmtId="164" showAll="0"/>
    <pivotField axis="axisRow" showAll="0">
      <items count="31">
        <item x="22"/>
        <item x="1"/>
        <item x="4"/>
        <item x="9"/>
        <item x="10"/>
        <item x="7"/>
        <item x="13"/>
        <item x="12"/>
        <item x="11"/>
        <item x="5"/>
        <item x="6"/>
        <item x="3"/>
        <item x="8"/>
        <item x="27"/>
        <item x="0"/>
        <item x="2"/>
        <item x="18"/>
        <item x="26"/>
        <item x="14"/>
        <item m="1" x="28"/>
        <item x="15"/>
        <item x="20"/>
        <item m="1" x="29"/>
        <item x="24"/>
        <item x="23"/>
        <item x="17"/>
        <item x="21"/>
        <item x="19"/>
        <item x="25"/>
        <item x="16"/>
        <item t="default"/>
      </items>
    </pivotField>
    <pivotField axis="axisPage" showAll="0">
      <items count="4">
        <item x="0"/>
        <item x="1"/>
        <item x="2"/>
        <item t="default"/>
      </items>
    </pivotField>
  </pivotFields>
  <rowFields count="1">
    <field x="9"/>
  </rowFields>
  <rowItems count="21">
    <i>
      <x/>
    </i>
    <i>
      <x v="1"/>
    </i>
    <i>
      <x v="3"/>
    </i>
    <i>
      <x v="4"/>
    </i>
    <i>
      <x v="5"/>
    </i>
    <i>
      <x v="8"/>
    </i>
    <i>
      <x v="13"/>
    </i>
    <i>
      <x v="14"/>
    </i>
    <i>
      <x v="15"/>
    </i>
    <i>
      <x v="16"/>
    </i>
    <i>
      <x v="17"/>
    </i>
    <i>
      <x v="18"/>
    </i>
    <i>
      <x v="21"/>
    </i>
    <i>
      <x v="23"/>
    </i>
    <i>
      <x v="24"/>
    </i>
    <i>
      <x v="25"/>
    </i>
    <i>
      <x v="26"/>
    </i>
    <i>
      <x v="27"/>
    </i>
    <i>
      <x v="28"/>
    </i>
    <i>
      <x v="29"/>
    </i>
    <i t="grand">
      <x/>
    </i>
  </rowItems>
  <colFields count="1">
    <field x="-2"/>
  </colFields>
  <colItems count="2">
    <i>
      <x/>
    </i>
    <i i="1">
      <x v="1"/>
    </i>
  </colItems>
  <pageFields count="1">
    <pageField fld="10" item="2" hier="-1"/>
  </pageFields>
  <dataFields count="2">
    <dataField name="Sum of Debit " fld="5" baseField="0" baseItem="0"/>
    <dataField name="Sum of Credit " fld="6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CDE49BE-F65E-44B4-BCCD-A0EF91805DFF}" name="PivotTable2" cacheId="1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M5:O26" firstHeaderRow="0" firstDataRow="1" firstDataCol="1" rowPageCount="1" colPageCount="1"/>
  <pivotFields count="11">
    <pivotField numFmtId="14" showAll="0"/>
    <pivotField showAll="0"/>
    <pivotField showAll="0"/>
    <pivotField showAll="0"/>
    <pivotField showAll="0"/>
    <pivotField dataField="1" showAll="0"/>
    <pivotField dataField="1" showAll="0"/>
    <pivotField showAll="0"/>
    <pivotField numFmtId="164" showAll="0"/>
    <pivotField axis="axisRow" showAll="0">
      <items count="31">
        <item x="22"/>
        <item x="1"/>
        <item x="4"/>
        <item x="9"/>
        <item x="10"/>
        <item x="7"/>
        <item x="13"/>
        <item x="12"/>
        <item x="11"/>
        <item x="5"/>
        <item x="6"/>
        <item x="3"/>
        <item x="8"/>
        <item x="27"/>
        <item x="0"/>
        <item x="2"/>
        <item x="18"/>
        <item x="26"/>
        <item x="14"/>
        <item m="1" x="28"/>
        <item x="15"/>
        <item x="20"/>
        <item m="1" x="29"/>
        <item x="24"/>
        <item x="23"/>
        <item x="17"/>
        <item x="21"/>
        <item x="19"/>
        <item x="25"/>
        <item x="16"/>
        <item t="default"/>
      </items>
    </pivotField>
    <pivotField axis="axisPage" showAll="0">
      <items count="4">
        <item x="0"/>
        <item x="1"/>
        <item x="2"/>
        <item t="default"/>
      </items>
    </pivotField>
  </pivotFields>
  <rowFields count="1">
    <field x="9"/>
  </rowFields>
  <rowItems count="21">
    <i>
      <x/>
    </i>
    <i>
      <x v="1"/>
    </i>
    <i>
      <x v="3"/>
    </i>
    <i>
      <x v="4"/>
    </i>
    <i>
      <x v="5"/>
    </i>
    <i>
      <x v="8"/>
    </i>
    <i>
      <x v="13"/>
    </i>
    <i>
      <x v="14"/>
    </i>
    <i>
      <x v="15"/>
    </i>
    <i>
      <x v="16"/>
    </i>
    <i>
      <x v="17"/>
    </i>
    <i>
      <x v="18"/>
    </i>
    <i>
      <x v="21"/>
    </i>
    <i>
      <x v="23"/>
    </i>
    <i>
      <x v="24"/>
    </i>
    <i>
      <x v="25"/>
    </i>
    <i>
      <x v="26"/>
    </i>
    <i>
      <x v="27"/>
    </i>
    <i>
      <x v="28"/>
    </i>
    <i>
      <x v="29"/>
    </i>
    <i t="grand">
      <x/>
    </i>
  </rowItems>
  <colFields count="1">
    <field x="-2"/>
  </colFields>
  <colItems count="2">
    <i>
      <x/>
    </i>
    <i i="1">
      <x v="1"/>
    </i>
  </colItems>
  <pageFields count="1">
    <pageField fld="10" item="2" hier="-1"/>
  </pageFields>
  <dataFields count="2">
    <dataField name="Sum of Debit " fld="5" baseField="0" baseItem="0"/>
    <dataField name="Sum of Credit " fld="6" baseField="0" baseItem="0"/>
  </dataFields>
  <formats count="6">
    <format dxfId="17">
      <pivotArea type="all" dataOnly="0" outline="0" fieldPosition="0"/>
    </format>
    <format dxfId="16">
      <pivotArea outline="0" collapsedLevelsAreSubtotals="1" fieldPosition="0"/>
    </format>
    <format dxfId="15">
      <pivotArea field="9" type="button" dataOnly="0" labelOnly="1" outline="0" axis="axisRow" fieldPosition="0"/>
    </format>
    <format dxfId="14">
      <pivotArea dataOnly="0" labelOnly="1" fieldPosition="0">
        <references count="1">
          <reference field="9" count="20">
            <x v="0"/>
            <x v="1"/>
            <x v="3"/>
            <x v="4"/>
            <x v="5"/>
            <x v="8"/>
            <x v="13"/>
            <x v="14"/>
            <x v="15"/>
            <x v="16"/>
            <x v="17"/>
            <x v="18"/>
            <x v="21"/>
            <x v="23"/>
            <x v="24"/>
            <x v="25"/>
            <x v="26"/>
            <x v="27"/>
            <x v="28"/>
            <x v="29"/>
          </reference>
        </references>
      </pivotArea>
    </format>
    <format dxfId="13">
      <pivotArea dataOnly="0" labelOnly="1" grandRow="1" outline="0" fieldPosition="0"/>
    </format>
    <format dxfId="12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7B96827-2437-4CEA-B6D2-700CCE771B18}" name="PivotTable2" cacheId="2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K5:M16" firstHeaderRow="0" firstDataRow="1" firstDataCol="1" rowPageCount="1" colPageCount="1"/>
  <pivotFields count="11">
    <pivotField numFmtId="14" showAll="0"/>
    <pivotField showAll="0"/>
    <pivotField showAll="0"/>
    <pivotField showAll="0"/>
    <pivotField showAll="0"/>
    <pivotField dataField="1" showAll="0"/>
    <pivotField dataField="1" showAll="0"/>
    <pivotField showAll="0"/>
    <pivotField numFmtId="164" showAll="0"/>
    <pivotField axis="axisRow" showAll="0">
      <items count="33">
        <item x="22"/>
        <item x="1"/>
        <item x="4"/>
        <item x="9"/>
        <item x="10"/>
        <item x="7"/>
        <item x="13"/>
        <item x="12"/>
        <item x="11"/>
        <item x="5"/>
        <item x="6"/>
        <item x="3"/>
        <item x="8"/>
        <item x="27"/>
        <item x="0"/>
        <item x="2"/>
        <item x="18"/>
        <item x="26"/>
        <item x="14"/>
        <item x="15"/>
        <item x="20"/>
        <item m="1" x="31"/>
        <item x="24"/>
        <item x="23"/>
        <item x="17"/>
        <item x="21"/>
        <item x="19"/>
        <item x="25"/>
        <item x="16"/>
        <item x="30"/>
        <item x="28"/>
        <item x="29"/>
        <item t="default"/>
      </items>
    </pivotField>
    <pivotField axis="axisPage" showAll="0">
      <items count="5">
        <item x="0"/>
        <item x="1"/>
        <item x="2"/>
        <item x="3"/>
        <item t="default"/>
      </items>
    </pivotField>
  </pivotFields>
  <rowFields count="1">
    <field x="9"/>
  </rowFields>
  <rowItems count="11">
    <i>
      <x/>
    </i>
    <i>
      <x v="3"/>
    </i>
    <i>
      <x v="14"/>
    </i>
    <i>
      <x v="15"/>
    </i>
    <i>
      <x v="16"/>
    </i>
    <i>
      <x v="18"/>
    </i>
    <i>
      <x v="20"/>
    </i>
    <i>
      <x v="29"/>
    </i>
    <i>
      <x v="30"/>
    </i>
    <i>
      <x v="31"/>
    </i>
    <i t="grand">
      <x/>
    </i>
  </rowItems>
  <colFields count="1">
    <field x="-2"/>
  </colFields>
  <colItems count="2">
    <i>
      <x/>
    </i>
    <i i="1">
      <x v="1"/>
    </i>
  </colItems>
  <pageFields count="1">
    <pageField fld="10" item="3" hier="-1"/>
  </pageFields>
  <dataFields count="2">
    <dataField name="Sum of Debit " fld="5" baseField="0" baseItem="0"/>
    <dataField name="Sum of Credit " fld="6" baseField="0" baseItem="0"/>
  </dataFields>
  <formats count="6">
    <format dxfId="11">
      <pivotArea type="all" dataOnly="0" outline="0" fieldPosition="0"/>
    </format>
    <format dxfId="10">
      <pivotArea outline="0" collapsedLevelsAreSubtotals="1" fieldPosition="0"/>
    </format>
    <format dxfId="9">
      <pivotArea field="9" type="button" dataOnly="0" labelOnly="1" outline="0" axis="axisRow" fieldPosition="0"/>
    </format>
    <format dxfId="8">
      <pivotArea dataOnly="0" labelOnly="1" fieldPosition="0">
        <references count="1">
          <reference field="9" count="20">
            <x v="0"/>
            <x v="1"/>
            <x v="3"/>
            <x v="4"/>
            <x v="5"/>
            <x v="8"/>
            <x v="13"/>
            <x v="14"/>
            <x v="15"/>
            <x v="16"/>
            <x v="17"/>
            <x v="18"/>
            <x v="20"/>
            <x v="22"/>
            <x v="23"/>
            <x v="24"/>
            <x v="25"/>
            <x v="26"/>
            <x v="27"/>
            <x v="28"/>
          </reference>
        </references>
      </pivotArea>
    </format>
    <format dxfId="7">
      <pivotArea dataOnly="0" labelOnly="1" grandRow="1" outline="0" fieldPosition="0"/>
    </format>
    <format dxfId="6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6455934-8B25-4AFE-8D6B-AC98998F2EAC}" name="PivotTable2" cacheId="3" applyNumberFormats="0" applyBorderFormats="0" applyFontFormats="0" applyPatternFormats="0" applyAlignmentFormats="0" applyWidthHeightFormats="1" dataCaption="Values" updatedVersion="7" minRefreshableVersion="3" useAutoFormatting="1" itemPrintTitles="1" createdVersion="6" indent="0" outline="1" outlineData="1" multipleFieldFilters="0">
  <location ref="K5:M15" firstHeaderRow="0" firstDataRow="1" firstDataCol="1" rowPageCount="1" colPageCount="1"/>
  <pivotFields count="11">
    <pivotField numFmtId="14" showAll="0"/>
    <pivotField showAll="0"/>
    <pivotField showAll="0"/>
    <pivotField showAll="0"/>
    <pivotField showAll="0"/>
    <pivotField dataField="1" showAll="0"/>
    <pivotField dataField="1" showAll="0"/>
    <pivotField showAll="0"/>
    <pivotField numFmtId="164" showAll="0"/>
    <pivotField axis="axisRow" showAll="0">
      <items count="38">
        <item x="6"/>
        <item x="1"/>
        <item x="4"/>
        <item x="10"/>
        <item x="11"/>
        <item x="8"/>
        <item x="14"/>
        <item x="13"/>
        <item x="12"/>
        <item x="5"/>
        <item x="7"/>
        <item x="3"/>
        <item x="9"/>
        <item x="27"/>
        <item x="0"/>
        <item x="2"/>
        <item x="19"/>
        <item x="26"/>
        <item x="15"/>
        <item x="16"/>
        <item x="21"/>
        <item x="35"/>
        <item x="24"/>
        <item x="23"/>
        <item x="18"/>
        <item x="22"/>
        <item x="20"/>
        <item x="25"/>
        <item x="17"/>
        <item x="30"/>
        <item x="28"/>
        <item x="29"/>
        <item x="33"/>
        <item m="1" x="36"/>
        <item x="34"/>
        <item x="32"/>
        <item x="31"/>
        <item t="default"/>
      </items>
    </pivotField>
    <pivotField axis="axisPage"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9"/>
  </rowFields>
  <rowItems count="10">
    <i>
      <x/>
    </i>
    <i>
      <x v="14"/>
    </i>
    <i>
      <x v="18"/>
    </i>
    <i>
      <x v="20"/>
    </i>
    <i>
      <x v="30"/>
    </i>
    <i>
      <x v="32"/>
    </i>
    <i>
      <x v="34"/>
    </i>
    <i>
      <x v="35"/>
    </i>
    <i>
      <x v="36"/>
    </i>
    <i t="grand">
      <x/>
    </i>
  </rowItems>
  <colFields count="1">
    <field x="-2"/>
  </colFields>
  <colItems count="2">
    <i>
      <x/>
    </i>
    <i i="1">
      <x v="1"/>
    </i>
  </colItems>
  <pageFields count="1">
    <pageField fld="10" item="4" hier="-1"/>
  </pageFields>
  <dataFields count="2">
    <dataField name="Sum of Debit " fld="5" baseField="0" baseItem="0"/>
    <dataField name="Sum of Credit " fld="6" baseField="0" baseItem="0"/>
  </dataFields>
  <formats count="6">
    <format dxfId="5">
      <pivotArea type="all" dataOnly="0" outline="0" fieldPosition="0"/>
    </format>
    <format dxfId="4">
      <pivotArea outline="0" collapsedLevelsAreSubtotals="1" fieldPosition="0"/>
    </format>
    <format dxfId="3">
      <pivotArea field="9" type="button" dataOnly="0" labelOnly="1" outline="0" axis="axisRow" fieldPosition="0"/>
    </format>
    <format dxfId="2">
      <pivotArea dataOnly="0" labelOnly="1" fieldPosition="0">
        <references count="1">
          <reference field="9" count="20">
            <x v="0"/>
            <x v="1"/>
            <x v="3"/>
            <x v="4"/>
            <x v="5"/>
            <x v="8"/>
            <x v="13"/>
            <x v="14"/>
            <x v="15"/>
            <x v="16"/>
            <x v="17"/>
            <x v="18"/>
            <x v="20"/>
            <x v="22"/>
            <x v="23"/>
            <x v="24"/>
            <x v="25"/>
            <x v="26"/>
            <x v="27"/>
            <x v="28"/>
          </reference>
        </references>
      </pivotArea>
    </format>
    <format dxfId="1">
      <pivotArea dataOnly="0" labelOnly="1" grandRow="1" outline="0" fieldPosition="0"/>
    </format>
    <format dxfId="0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340F41C-CE95-4E55-88FF-9FE679AE631E}" name="PivotTable1" cacheId="4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65" firstHeaderRow="1" firstDataRow="1" firstDataCol="1"/>
  <pivotFields count="9">
    <pivotField numFmtId="14" showAll="0"/>
    <pivotField showAll="0"/>
    <pivotField showAll="0"/>
    <pivotField showAll="0"/>
    <pivotField axis="axisRow" showAll="0" sortType="descending">
      <items count="62">
        <item x="6"/>
        <item x="5"/>
        <item x="20"/>
        <item x="42"/>
        <item x="34"/>
        <item x="8"/>
        <item x="37"/>
        <item x="0"/>
        <item x="9"/>
        <item x="22"/>
        <item x="44"/>
        <item x="27"/>
        <item x="16"/>
        <item x="53"/>
        <item x="40"/>
        <item x="2"/>
        <item x="19"/>
        <item x="31"/>
        <item x="50"/>
        <item x="35"/>
        <item x="23"/>
        <item x="45"/>
        <item x="17"/>
        <item x="11"/>
        <item x="36"/>
        <item x="4"/>
        <item x="43"/>
        <item x="47"/>
        <item x="46"/>
        <item x="13"/>
        <item x="1"/>
        <item x="51"/>
        <item x="48"/>
        <item x="21"/>
        <item x="28"/>
        <item x="33"/>
        <item x="30"/>
        <item x="49"/>
        <item x="26"/>
        <item x="32"/>
        <item x="14"/>
        <item x="52"/>
        <item x="3"/>
        <item x="18"/>
        <item x="29"/>
        <item x="24"/>
        <item x="12"/>
        <item x="7"/>
        <item x="15"/>
        <item x="25"/>
        <item x="41"/>
        <item x="10"/>
        <item x="38"/>
        <item x="39"/>
        <item x="54"/>
        <item x="55"/>
        <item x="56"/>
        <item x="57"/>
        <item x="58"/>
        <item x="59"/>
        <item x="6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numFmtId="164" showAll="0"/>
    <pivotField dataField="1" numFmtId="164" showAll="0"/>
  </pivotFields>
  <rowFields count="1">
    <field x="4"/>
  </rowFields>
  <rowItems count="62">
    <i>
      <x v="7"/>
    </i>
    <i>
      <x v="39"/>
    </i>
    <i>
      <x v="40"/>
    </i>
    <i>
      <x v="41"/>
    </i>
    <i>
      <x v="1"/>
    </i>
    <i>
      <x v="2"/>
    </i>
    <i>
      <x v="24"/>
    </i>
    <i>
      <x v="4"/>
    </i>
    <i>
      <x v="6"/>
    </i>
    <i>
      <x v="50"/>
    </i>
    <i>
      <x v="52"/>
    </i>
    <i>
      <x v="57"/>
    </i>
    <i>
      <x v="9"/>
    </i>
    <i>
      <x v="35"/>
    </i>
    <i>
      <x v="53"/>
    </i>
    <i>
      <x v="3"/>
    </i>
    <i>
      <x v="19"/>
    </i>
    <i>
      <x v="29"/>
    </i>
    <i>
      <x v="54"/>
    </i>
    <i>
      <x v="46"/>
    </i>
    <i>
      <x v="59"/>
    </i>
    <i>
      <x v="20"/>
    </i>
    <i>
      <x v="8"/>
    </i>
    <i>
      <x v="18"/>
    </i>
    <i>
      <x v="48"/>
    </i>
    <i>
      <x v="23"/>
    </i>
    <i>
      <x v="34"/>
    </i>
    <i>
      <x v="33"/>
    </i>
    <i>
      <x v="22"/>
    </i>
    <i>
      <x v="45"/>
    </i>
    <i>
      <x v="47"/>
    </i>
    <i>
      <x v="44"/>
    </i>
    <i>
      <x v="37"/>
    </i>
    <i>
      <x v="12"/>
    </i>
    <i>
      <x v="17"/>
    </i>
    <i>
      <x v="36"/>
    </i>
    <i>
      <x v="10"/>
    </i>
    <i>
      <x v="60"/>
    </i>
    <i>
      <x v="28"/>
    </i>
    <i>
      <x v="26"/>
    </i>
    <i>
      <x v="58"/>
    </i>
    <i>
      <x v="51"/>
    </i>
    <i>
      <x v="11"/>
    </i>
    <i>
      <x v="15"/>
    </i>
    <i>
      <x v="43"/>
    </i>
    <i>
      <x v="42"/>
    </i>
    <i>
      <x v="30"/>
    </i>
    <i>
      <x v="56"/>
    </i>
    <i>
      <x/>
    </i>
    <i>
      <x v="25"/>
    </i>
    <i>
      <x v="16"/>
    </i>
    <i>
      <x v="5"/>
    </i>
    <i>
      <x v="14"/>
    </i>
    <i>
      <x v="27"/>
    </i>
    <i>
      <x v="38"/>
    </i>
    <i>
      <x v="32"/>
    </i>
    <i>
      <x v="55"/>
    </i>
    <i>
      <x v="13"/>
    </i>
    <i>
      <x v="31"/>
    </i>
    <i>
      <x v="21"/>
    </i>
    <i>
      <x v="49"/>
    </i>
    <i t="grand">
      <x/>
    </i>
  </rowItems>
  <colItems count="1">
    <i/>
  </colItems>
  <dataFields count="1">
    <dataField name="Sum of Net" fld="8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3.xml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ivotTable" Target="../pivotTables/pivotTable4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ivotTable" Target="../pivotTables/pivotTable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D25"/>
  <sheetViews>
    <sheetView workbookViewId="0"/>
  </sheetViews>
  <sheetFormatPr baseColWidth="10" defaultColWidth="8.83203125" defaultRowHeight="15" x14ac:dyDescent="0.2"/>
  <cols>
    <col min="1" max="1" width="18.5" bestFit="1" customWidth="1"/>
    <col min="2" max="2" width="17.6640625" style="8" bestFit="1" customWidth="1"/>
    <col min="3" max="3" width="10.33203125" style="8" customWidth="1"/>
    <col min="4" max="4" width="12.6640625" style="8" bestFit="1" customWidth="1"/>
    <col min="5" max="5" width="11.33203125" bestFit="1" customWidth="1"/>
    <col min="6" max="198" width="10.6640625" bestFit="1" customWidth="1"/>
    <col min="199" max="199" width="7.33203125" bestFit="1" customWidth="1"/>
    <col min="200" max="200" width="11.33203125" bestFit="1" customWidth="1"/>
  </cols>
  <sheetData>
    <row r="3" spans="1:4" x14ac:dyDescent="0.2">
      <c r="A3" s="6" t="s">
        <v>285</v>
      </c>
      <c r="B3" s="10" t="s">
        <v>286</v>
      </c>
      <c r="C3" s="9"/>
      <c r="D3" s="9"/>
    </row>
    <row r="4" spans="1:4" x14ac:dyDescent="0.2">
      <c r="A4" s="6" t="s">
        <v>282</v>
      </c>
      <c r="B4" s="19">
        <v>2017</v>
      </c>
      <c r="C4" s="19">
        <v>2018</v>
      </c>
      <c r="D4" s="9" t="s">
        <v>284</v>
      </c>
    </row>
    <row r="5" spans="1:4" x14ac:dyDescent="0.2">
      <c r="A5" s="7" t="s">
        <v>277</v>
      </c>
      <c r="B5" s="9">
        <v>3145</v>
      </c>
      <c r="C5" s="9">
        <v>3206.5</v>
      </c>
      <c r="D5" s="9">
        <v>6351.5</v>
      </c>
    </row>
    <row r="6" spans="1:4" x14ac:dyDescent="0.2">
      <c r="A6" s="7" t="s">
        <v>273</v>
      </c>
      <c r="B6" s="9">
        <v>2349.1999999999998</v>
      </c>
      <c r="C6" s="9">
        <v>726</v>
      </c>
      <c r="D6" s="9">
        <v>3075.2</v>
      </c>
    </row>
    <row r="7" spans="1:4" x14ac:dyDescent="0.2">
      <c r="A7" s="7" t="s">
        <v>339</v>
      </c>
      <c r="B7" s="9">
        <v>2421.0299999999997</v>
      </c>
      <c r="C7" s="9"/>
      <c r="D7" s="9">
        <v>2421.0299999999997</v>
      </c>
    </row>
    <row r="8" spans="1:4" x14ac:dyDescent="0.2">
      <c r="A8" s="7" t="s">
        <v>279</v>
      </c>
      <c r="B8" s="9">
        <v>665.5</v>
      </c>
      <c r="C8" s="9">
        <v>40</v>
      </c>
      <c r="D8" s="9">
        <v>705.5</v>
      </c>
    </row>
    <row r="9" spans="1:4" x14ac:dyDescent="0.2">
      <c r="A9" s="7" t="s">
        <v>283</v>
      </c>
      <c r="B9" s="9"/>
      <c r="C9" s="9">
        <v>512.6</v>
      </c>
      <c r="D9" s="9">
        <v>512.6</v>
      </c>
    </row>
    <row r="10" spans="1:4" x14ac:dyDescent="0.2">
      <c r="A10" s="7" t="s">
        <v>281</v>
      </c>
      <c r="B10" s="9">
        <v>134.37</v>
      </c>
      <c r="C10" s="9"/>
      <c r="D10" s="9">
        <v>134.37</v>
      </c>
    </row>
    <row r="11" spans="1:4" x14ac:dyDescent="0.2">
      <c r="A11" s="7" t="s">
        <v>278</v>
      </c>
      <c r="B11" s="9">
        <v>30</v>
      </c>
      <c r="C11" s="9"/>
      <c r="D11" s="9">
        <v>30</v>
      </c>
    </row>
    <row r="12" spans="1:4" x14ac:dyDescent="0.2">
      <c r="A12" s="7" t="s">
        <v>297</v>
      </c>
      <c r="B12" s="9">
        <v>0</v>
      </c>
      <c r="C12" s="9">
        <v>-60</v>
      </c>
      <c r="D12" s="9">
        <v>-60</v>
      </c>
    </row>
    <row r="13" spans="1:4" x14ac:dyDescent="0.2">
      <c r="A13" s="7" t="s">
        <v>309</v>
      </c>
      <c r="B13" s="9">
        <v>-100</v>
      </c>
      <c r="C13" s="9"/>
      <c r="D13" s="9">
        <v>-100</v>
      </c>
    </row>
    <row r="14" spans="1:4" x14ac:dyDescent="0.2">
      <c r="A14" s="7" t="s">
        <v>322</v>
      </c>
      <c r="B14" s="9"/>
      <c r="C14" s="9">
        <v>-137.99</v>
      </c>
      <c r="D14" s="9">
        <v>-137.99</v>
      </c>
    </row>
    <row r="15" spans="1:4" x14ac:dyDescent="0.2">
      <c r="A15" s="7" t="s">
        <v>303</v>
      </c>
      <c r="B15" s="9">
        <v>-170</v>
      </c>
      <c r="C15" s="9">
        <v>-388</v>
      </c>
      <c r="D15" s="9">
        <v>-558</v>
      </c>
    </row>
    <row r="16" spans="1:4" x14ac:dyDescent="0.2">
      <c r="A16" s="7" t="s">
        <v>290</v>
      </c>
      <c r="B16" s="9">
        <v>-504.94</v>
      </c>
      <c r="C16" s="9">
        <v>-93.11999999999999</v>
      </c>
      <c r="D16" s="9">
        <v>-598.05999999999995</v>
      </c>
    </row>
    <row r="17" spans="1:4" x14ac:dyDescent="0.2">
      <c r="A17" s="7" t="s">
        <v>288</v>
      </c>
      <c r="B17" s="9">
        <v>-571.9</v>
      </c>
      <c r="C17" s="9">
        <v>-392.3</v>
      </c>
      <c r="D17" s="9">
        <v>-964.2</v>
      </c>
    </row>
    <row r="18" spans="1:4" x14ac:dyDescent="0.2">
      <c r="A18" s="7" t="s">
        <v>307</v>
      </c>
      <c r="B18" s="9">
        <v>-1200</v>
      </c>
      <c r="C18" s="9"/>
      <c r="D18" s="9">
        <v>-1200</v>
      </c>
    </row>
    <row r="19" spans="1:4" x14ac:dyDescent="0.2">
      <c r="A19" s="7" t="s">
        <v>294</v>
      </c>
      <c r="B19" s="9">
        <v>-1384.5099999999998</v>
      </c>
      <c r="C19" s="9">
        <v>-319.58</v>
      </c>
      <c r="D19" s="9">
        <v>-1704.0899999999997</v>
      </c>
    </row>
    <row r="20" spans="1:4" x14ac:dyDescent="0.2">
      <c r="A20" s="7" t="s">
        <v>312</v>
      </c>
      <c r="B20" s="9">
        <v>-800</v>
      </c>
      <c r="C20" s="9">
        <v>-970</v>
      </c>
      <c r="D20" s="9">
        <v>-1770</v>
      </c>
    </row>
    <row r="21" spans="1:4" x14ac:dyDescent="0.2">
      <c r="A21" s="7" t="s">
        <v>280</v>
      </c>
      <c r="B21" s="9">
        <v>-1160</v>
      </c>
      <c r="C21" s="9">
        <v>-880</v>
      </c>
      <c r="D21" s="9">
        <v>-2040</v>
      </c>
    </row>
    <row r="22" spans="1:4" x14ac:dyDescent="0.2">
      <c r="A22" s="7" t="s">
        <v>284</v>
      </c>
      <c r="B22" s="9">
        <v>2853.75</v>
      </c>
      <c r="C22" s="9">
        <v>1244.1099999999999</v>
      </c>
      <c r="D22" s="9">
        <v>4097.8599999999997</v>
      </c>
    </row>
    <row r="23" spans="1:4" x14ac:dyDescent="0.2">
      <c r="B23"/>
      <c r="C23"/>
      <c r="D23"/>
    </row>
    <row r="24" spans="1:4" x14ac:dyDescent="0.2">
      <c r="B24">
        <f>7078.05-4224.3</f>
        <v>2853.75</v>
      </c>
      <c r="C24"/>
      <c r="D24"/>
    </row>
    <row r="25" spans="1:4" x14ac:dyDescent="0.2">
      <c r="B25"/>
      <c r="C25"/>
      <c r="D2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0E008-2D13-4D5F-A654-F95AFF68DB5D}">
  <dimension ref="A1:J45"/>
  <sheetViews>
    <sheetView workbookViewId="0">
      <selection activeCell="E33" sqref="E33"/>
    </sheetView>
  </sheetViews>
  <sheetFormatPr baseColWidth="10" defaultColWidth="8.83203125" defaultRowHeight="15" x14ac:dyDescent="0.2"/>
  <cols>
    <col min="1" max="1" width="16.1640625" bestFit="1" customWidth="1"/>
    <col min="2" max="2" width="12.33203125" bestFit="1" customWidth="1"/>
    <col min="3" max="3" width="12.83203125" bestFit="1" customWidth="1"/>
    <col min="4" max="4" width="12.83203125" customWidth="1"/>
    <col min="5" max="5" width="68.5" bestFit="1" customWidth="1"/>
    <col min="6" max="7" width="8.83203125" bestFit="1" customWidth="1"/>
    <col min="8" max="8" width="9.1640625" bestFit="1" customWidth="1"/>
  </cols>
  <sheetData>
    <row r="1" spans="1:3" x14ac:dyDescent="0.2">
      <c r="A1" s="6" t="s">
        <v>287</v>
      </c>
      <c r="B1" s="7">
        <v>2019</v>
      </c>
    </row>
    <row r="3" spans="1:3" x14ac:dyDescent="0.2">
      <c r="A3" s="6" t="s">
        <v>282</v>
      </c>
      <c r="B3" t="s">
        <v>572</v>
      </c>
      <c r="C3" t="s">
        <v>573</v>
      </c>
    </row>
    <row r="4" spans="1:3" x14ac:dyDescent="0.2">
      <c r="A4" s="7" t="s">
        <v>275</v>
      </c>
      <c r="B4">
        <v>132.5</v>
      </c>
    </row>
    <row r="5" spans="1:3" x14ac:dyDescent="0.2">
      <c r="A5" s="7" t="s">
        <v>288</v>
      </c>
      <c r="B5">
        <v>787</v>
      </c>
      <c r="C5">
        <v>155.6</v>
      </c>
    </row>
    <row r="6" spans="1:3" x14ac:dyDescent="0.2">
      <c r="A6" s="7" t="s">
        <v>280</v>
      </c>
      <c r="B6">
        <v>3385</v>
      </c>
    </row>
    <row r="7" spans="1:3" x14ac:dyDescent="0.2">
      <c r="A7" s="7" t="s">
        <v>303</v>
      </c>
      <c r="B7">
        <v>133.43</v>
      </c>
    </row>
    <row r="8" spans="1:3" x14ac:dyDescent="0.2">
      <c r="A8" s="7" t="s">
        <v>277</v>
      </c>
      <c r="C8">
        <v>4067.9</v>
      </c>
    </row>
    <row r="9" spans="1:3" x14ac:dyDescent="0.2">
      <c r="A9" s="7" t="s">
        <v>307</v>
      </c>
      <c r="B9">
        <v>281.2</v>
      </c>
      <c r="C9">
        <v>75</v>
      </c>
    </row>
    <row r="10" spans="1:3" x14ac:dyDescent="0.2">
      <c r="A10" s="7" t="s">
        <v>568</v>
      </c>
      <c r="B10">
        <v>142.99</v>
      </c>
    </row>
    <row r="11" spans="1:3" x14ac:dyDescent="0.2">
      <c r="A11" s="7" t="s">
        <v>273</v>
      </c>
      <c r="B11">
        <v>123</v>
      </c>
      <c r="C11">
        <v>1024.3</v>
      </c>
    </row>
    <row r="12" spans="1:3" x14ac:dyDescent="0.2">
      <c r="A12" s="7" t="s">
        <v>290</v>
      </c>
      <c r="B12">
        <v>77.61</v>
      </c>
    </row>
    <row r="13" spans="1:3" x14ac:dyDescent="0.2">
      <c r="A13" s="7" t="s">
        <v>271</v>
      </c>
      <c r="B13">
        <v>222</v>
      </c>
      <c r="C13">
        <v>272.5</v>
      </c>
    </row>
    <row r="14" spans="1:3" x14ac:dyDescent="0.2">
      <c r="A14" s="7" t="s">
        <v>569</v>
      </c>
      <c r="B14">
        <v>135</v>
      </c>
    </row>
    <row r="15" spans="1:3" x14ac:dyDescent="0.2">
      <c r="A15" s="7" t="s">
        <v>312</v>
      </c>
      <c r="B15">
        <v>1233.95</v>
      </c>
    </row>
    <row r="16" spans="1:3" x14ac:dyDescent="0.2">
      <c r="A16" s="7" t="s">
        <v>354</v>
      </c>
      <c r="B16">
        <v>153.10999999999999</v>
      </c>
    </row>
    <row r="17" spans="1:3" x14ac:dyDescent="0.2">
      <c r="A17" s="7" t="s">
        <v>577</v>
      </c>
      <c r="C17">
        <v>75</v>
      </c>
    </row>
    <row r="18" spans="1:3" x14ac:dyDescent="0.2">
      <c r="A18" s="7" t="s">
        <v>340</v>
      </c>
      <c r="C18">
        <v>499</v>
      </c>
    </row>
    <row r="19" spans="1:3" x14ac:dyDescent="0.2">
      <c r="A19" s="7" t="s">
        <v>580</v>
      </c>
      <c r="B19">
        <v>213</v>
      </c>
    </row>
    <row r="20" spans="1:3" x14ac:dyDescent="0.2">
      <c r="A20" s="7" t="s">
        <v>588</v>
      </c>
      <c r="B20">
        <v>185</v>
      </c>
    </row>
    <row r="21" spans="1:3" x14ac:dyDescent="0.2">
      <c r="A21" s="7" t="s">
        <v>596</v>
      </c>
      <c r="B21">
        <v>33.57</v>
      </c>
      <c r="C21">
        <v>250.5</v>
      </c>
    </row>
    <row r="22" spans="1:3" x14ac:dyDescent="0.2">
      <c r="A22" s="7" t="s">
        <v>597</v>
      </c>
      <c r="C22">
        <v>206.2</v>
      </c>
    </row>
    <row r="23" spans="1:3" x14ac:dyDescent="0.2">
      <c r="A23" s="7" t="s">
        <v>272</v>
      </c>
      <c r="B23">
        <v>340</v>
      </c>
    </row>
    <row r="24" spans="1:3" x14ac:dyDescent="0.2">
      <c r="A24" s="7" t="s">
        <v>284</v>
      </c>
      <c r="B24">
        <v>7578.3599999999988</v>
      </c>
      <c r="C24">
        <v>6626</v>
      </c>
    </row>
    <row r="33" spans="1:10" x14ac:dyDescent="0.2">
      <c r="A33" s="1">
        <v>43788</v>
      </c>
      <c r="B33" t="s">
        <v>9</v>
      </c>
      <c r="C33" t="s">
        <v>7</v>
      </c>
      <c r="D33">
        <v>20505460</v>
      </c>
      <c r="E33">
        <v>500268</v>
      </c>
      <c r="F33" s="2"/>
      <c r="G33" s="2">
        <v>263</v>
      </c>
      <c r="H33" s="2">
        <v>7483.630000000001</v>
      </c>
    </row>
    <row r="34" spans="1:10" x14ac:dyDescent="0.2">
      <c r="A34" s="1">
        <v>43812</v>
      </c>
      <c r="B34" t="s">
        <v>8</v>
      </c>
      <c r="C34" t="s">
        <v>7</v>
      </c>
      <c r="D34">
        <v>20505460</v>
      </c>
      <c r="E34">
        <v>481</v>
      </c>
      <c r="F34" s="2">
        <v>158</v>
      </c>
      <c r="G34" s="2"/>
      <c r="H34" s="2">
        <v>7148.3400000000011</v>
      </c>
    </row>
    <row r="35" spans="1:10" x14ac:dyDescent="0.2">
      <c r="A35" s="1">
        <v>43836</v>
      </c>
      <c r="B35" t="s">
        <v>6</v>
      </c>
      <c r="C35" t="s">
        <v>7</v>
      </c>
      <c r="D35">
        <v>20505460</v>
      </c>
      <c r="E35">
        <v>484</v>
      </c>
      <c r="F35" s="2">
        <v>100</v>
      </c>
      <c r="G35" s="2"/>
      <c r="H35" s="2">
        <v>6990.0200000000013</v>
      </c>
    </row>
    <row r="36" spans="1:10" x14ac:dyDescent="0.2">
      <c r="A36" s="1">
        <v>43874</v>
      </c>
      <c r="B36" t="s">
        <v>9</v>
      </c>
      <c r="C36" t="s">
        <v>7</v>
      </c>
      <c r="D36">
        <v>20505460</v>
      </c>
      <c r="E36">
        <v>500269</v>
      </c>
      <c r="F36" s="2"/>
      <c r="G36" s="2">
        <v>25</v>
      </c>
      <c r="H36" s="2">
        <v>6534.6200000000017</v>
      </c>
    </row>
    <row r="42" spans="1:10" x14ac:dyDescent="0.2">
      <c r="A42" t="s">
        <v>0</v>
      </c>
      <c r="B42" t="s">
        <v>1</v>
      </c>
      <c r="C42" t="s">
        <v>2</v>
      </c>
      <c r="D42" t="s">
        <v>3</v>
      </c>
      <c r="E42" t="s">
        <v>4</v>
      </c>
      <c r="F42" t="s">
        <v>142</v>
      </c>
      <c r="G42" t="s">
        <v>143</v>
      </c>
      <c r="H42" t="s">
        <v>5</v>
      </c>
    </row>
    <row r="43" spans="1:10" x14ac:dyDescent="0.2">
      <c r="A43" s="1">
        <v>43815</v>
      </c>
      <c r="B43" t="s">
        <v>372</v>
      </c>
      <c r="C43" t="s">
        <v>7</v>
      </c>
      <c r="D43">
        <v>20505460</v>
      </c>
      <c r="E43" t="s">
        <v>615</v>
      </c>
      <c r="F43">
        <v>75</v>
      </c>
      <c r="H43" t="e">
        <f>#REF!+G43-F43</f>
        <v>#REF!</v>
      </c>
      <c r="I43">
        <f t="shared" ref="I43:I45" si="0">G43-F43</f>
        <v>-75</v>
      </c>
      <c r="J43" t="s">
        <v>275</v>
      </c>
    </row>
    <row r="44" spans="1:10" x14ac:dyDescent="0.2">
      <c r="A44" s="1">
        <v>43838</v>
      </c>
      <c r="B44" t="s">
        <v>372</v>
      </c>
      <c r="C44" t="s">
        <v>7</v>
      </c>
      <c r="D44">
        <v>20505460</v>
      </c>
      <c r="E44" t="s">
        <v>617</v>
      </c>
      <c r="F44">
        <v>74</v>
      </c>
      <c r="H44" t="e">
        <f t="shared" ref="H44:H45" si="1">H43+G44-F44</f>
        <v>#REF!</v>
      </c>
      <c r="I44">
        <f t="shared" si="0"/>
        <v>-74</v>
      </c>
      <c r="J44" t="s">
        <v>275</v>
      </c>
    </row>
    <row r="45" spans="1:10" x14ac:dyDescent="0.2">
      <c r="A45" s="1">
        <v>44165</v>
      </c>
      <c r="B45" t="s">
        <v>372</v>
      </c>
      <c r="C45" t="s">
        <v>7</v>
      </c>
      <c r="D45">
        <v>20505460</v>
      </c>
      <c r="E45" t="s">
        <v>635</v>
      </c>
      <c r="F45">
        <v>74</v>
      </c>
      <c r="H45" t="e">
        <f t="shared" si="1"/>
        <v>#REF!</v>
      </c>
      <c r="I45">
        <f t="shared" si="0"/>
        <v>-74</v>
      </c>
      <c r="J45" t="s">
        <v>275</v>
      </c>
    </row>
  </sheetData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C24CB-000A-4139-8221-A63B8BD8C676}">
  <dimension ref="B1:K49"/>
  <sheetViews>
    <sheetView tabSelected="1" zoomScale="120" zoomScaleNormal="12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20" sqref="C20"/>
    </sheetView>
  </sheetViews>
  <sheetFormatPr baseColWidth="10" defaultColWidth="8.83203125" defaultRowHeight="15" x14ac:dyDescent="0.2"/>
  <cols>
    <col min="1" max="1" width="6.33203125" style="3" customWidth="1"/>
    <col min="2" max="2" width="28.5" style="3" customWidth="1"/>
    <col min="3" max="8" width="13.33203125" style="3" customWidth="1"/>
    <col min="9" max="9" width="5.83203125" style="3" customWidth="1"/>
    <col min="10" max="16384" width="8.83203125" style="3"/>
  </cols>
  <sheetData>
    <row r="1" spans="2:10" x14ac:dyDescent="0.2">
      <c r="B1" s="22" t="s">
        <v>607</v>
      </c>
      <c r="C1" s="22">
        <v>2022</v>
      </c>
      <c r="D1" s="22">
        <v>2021</v>
      </c>
      <c r="E1" s="22">
        <v>2020</v>
      </c>
      <c r="F1" s="22">
        <v>2019</v>
      </c>
      <c r="G1" s="22">
        <v>2018</v>
      </c>
      <c r="H1" s="22">
        <v>2017</v>
      </c>
      <c r="J1" s="20"/>
    </row>
    <row r="2" spans="2:10" x14ac:dyDescent="0.2">
      <c r="B2" s="3" t="s">
        <v>606</v>
      </c>
      <c r="C2" s="5">
        <v>44908</v>
      </c>
      <c r="D2" s="5">
        <v>44561</v>
      </c>
      <c r="E2" s="5">
        <v>44196</v>
      </c>
      <c r="F2" s="23">
        <v>43781</v>
      </c>
      <c r="G2" s="23">
        <v>43349</v>
      </c>
      <c r="H2" s="23">
        <v>43100</v>
      </c>
    </row>
    <row r="3" spans="2:10" x14ac:dyDescent="0.2">
      <c r="F3" s="23"/>
      <c r="G3" s="23"/>
      <c r="H3" s="23"/>
    </row>
    <row r="4" spans="2:10" x14ac:dyDescent="0.2">
      <c r="B4" s="22" t="s">
        <v>743</v>
      </c>
      <c r="C4" s="22"/>
      <c r="D4" s="22"/>
      <c r="E4" s="22"/>
      <c r="F4" s="22"/>
      <c r="G4" s="22"/>
      <c r="H4" s="22"/>
    </row>
    <row r="6" spans="2:10" x14ac:dyDescent="0.2">
      <c r="B6" s="3" t="s">
        <v>273</v>
      </c>
      <c r="C6" s="25">
        <f>SUMIF('2022'!F:F,B6,'2022'!E:E)</f>
        <v>2122.3000000000002</v>
      </c>
      <c r="D6" s="25">
        <f>'2021'!C7</f>
        <v>1485</v>
      </c>
      <c r="E6" s="25">
        <v>539</v>
      </c>
      <c r="F6" s="25">
        <v>1024.2</v>
      </c>
      <c r="G6" s="25">
        <v>726</v>
      </c>
      <c r="H6" s="25">
        <v>1216.6999999999998</v>
      </c>
    </row>
    <row r="7" spans="2:10" x14ac:dyDescent="0.2">
      <c r="B7" s="3" t="s">
        <v>268</v>
      </c>
      <c r="C7" s="25">
        <f>SUMIF('2022'!F:F,B7,'2022'!E:E)</f>
        <v>3215</v>
      </c>
      <c r="D7" s="25">
        <f>'2021'!C15</f>
        <v>2995</v>
      </c>
      <c r="E7" s="25"/>
      <c r="F7" s="25">
        <v>4067.9</v>
      </c>
      <c r="G7" s="25">
        <v>3207</v>
      </c>
      <c r="H7" s="25">
        <v>3145</v>
      </c>
    </row>
    <row r="8" spans="2:10" x14ac:dyDescent="0.2">
      <c r="B8" s="3" t="s">
        <v>598</v>
      </c>
      <c r="C8" s="25">
        <f>SUMIF('2022'!F:F,B8,'2022'!E:E)</f>
        <v>362</v>
      </c>
      <c r="D8" s="25">
        <f>'2021'!C9</f>
        <v>1808</v>
      </c>
      <c r="E8" s="25"/>
      <c r="F8" s="25">
        <v>155.6</v>
      </c>
      <c r="G8" s="25">
        <v>40</v>
      </c>
      <c r="H8" s="25">
        <v>666</v>
      </c>
    </row>
    <row r="9" spans="2:10" x14ac:dyDescent="0.2">
      <c r="B9" s="3" t="s">
        <v>271</v>
      </c>
      <c r="C9" s="25">
        <f>SUMIF('2022'!F:F,B9,'2022'!E:E)</f>
        <v>370.6</v>
      </c>
      <c r="D9" s="25">
        <f>'2021'!C18</f>
        <v>192</v>
      </c>
      <c r="E9" s="25">
        <v>263</v>
      </c>
      <c r="F9" s="25">
        <v>771.5</v>
      </c>
      <c r="G9" s="25">
        <v>512.6</v>
      </c>
      <c r="H9" s="25">
        <v>509.23</v>
      </c>
    </row>
    <row r="10" spans="2:10" x14ac:dyDescent="0.2">
      <c r="B10" s="3" t="s">
        <v>352</v>
      </c>
      <c r="C10" s="25">
        <f>SUMIF('2022'!F:F,B10,'2022'!E:E)</f>
        <v>0</v>
      </c>
      <c r="D10" s="25"/>
      <c r="E10" s="25"/>
      <c r="F10" s="25">
        <v>75</v>
      </c>
      <c r="G10" s="25">
        <v>0</v>
      </c>
      <c r="H10" s="25">
        <v>134</v>
      </c>
    </row>
    <row r="11" spans="2:10" x14ac:dyDescent="0.2">
      <c r="B11" s="3" t="s">
        <v>596</v>
      </c>
      <c r="C11" s="25">
        <f>SUMIF('2022'!F:F,B11,'2022'!E:E)</f>
        <v>0</v>
      </c>
      <c r="D11" s="25"/>
      <c r="E11" s="25"/>
      <c r="F11" s="25">
        <v>250.5</v>
      </c>
      <c r="G11" s="25">
        <v>0</v>
      </c>
      <c r="H11" s="25">
        <v>0</v>
      </c>
    </row>
    <row r="12" spans="2:10" x14ac:dyDescent="0.2">
      <c r="B12" s="3" t="s">
        <v>805</v>
      </c>
      <c r="C12" s="25">
        <f>SUMIF('2022'!F:F,B12,'2022'!E:E)</f>
        <v>0</v>
      </c>
      <c r="D12" s="25"/>
      <c r="E12" s="25"/>
      <c r="F12" s="25">
        <v>281</v>
      </c>
      <c r="G12" s="25"/>
      <c r="H12" s="25">
        <v>3194.3</v>
      </c>
    </row>
    <row r="13" spans="2:10" x14ac:dyDescent="0.2">
      <c r="B13" s="22" t="s">
        <v>744</v>
      </c>
      <c r="C13" s="42">
        <f>SUM(C6:C12)</f>
        <v>6069.9000000000005</v>
      </c>
      <c r="D13" s="42">
        <f>SUM(D6:D12)</f>
        <v>6480</v>
      </c>
      <c r="E13" s="42">
        <f>SUM(E6:E12)</f>
        <v>802</v>
      </c>
      <c r="F13" s="42">
        <v>6625.7000000000007</v>
      </c>
      <c r="G13" s="42">
        <v>4485.6000000000004</v>
      </c>
      <c r="H13" s="42">
        <v>8865.23</v>
      </c>
    </row>
    <row r="14" spans="2:10" x14ac:dyDescent="0.2">
      <c r="C14" s="25"/>
      <c r="D14" s="25"/>
      <c r="E14" s="25"/>
      <c r="F14" s="25"/>
      <c r="G14" s="25"/>
      <c r="H14" s="25"/>
    </row>
    <row r="15" spans="2:10" x14ac:dyDescent="0.2">
      <c r="C15" s="25"/>
      <c r="D15" s="25"/>
      <c r="E15" s="25"/>
      <c r="F15" s="25"/>
      <c r="G15" s="25"/>
      <c r="H15" s="25"/>
    </row>
    <row r="16" spans="2:10" x14ac:dyDescent="0.2">
      <c r="B16" s="22" t="s">
        <v>601</v>
      </c>
      <c r="C16" s="42"/>
      <c r="D16" s="42"/>
      <c r="E16" s="42"/>
      <c r="F16" s="42"/>
      <c r="G16" s="42"/>
      <c r="H16" s="42"/>
    </row>
    <row r="17" spans="2:8" x14ac:dyDescent="0.2">
      <c r="C17" s="25"/>
      <c r="D17" s="25"/>
      <c r="E17" s="25"/>
      <c r="F17" s="25"/>
      <c r="G17" s="25"/>
      <c r="H17" s="25"/>
    </row>
    <row r="18" spans="2:8" x14ac:dyDescent="0.2">
      <c r="B18" s="21" t="s">
        <v>268</v>
      </c>
      <c r="C18" s="30"/>
      <c r="D18" s="30"/>
      <c r="E18" s="30"/>
      <c r="F18" s="30"/>
      <c r="G18" s="30"/>
      <c r="H18" s="30"/>
    </row>
    <row r="19" spans="2:8" x14ac:dyDescent="0.2">
      <c r="B19" s="3" t="s">
        <v>599</v>
      </c>
      <c r="C19" s="25">
        <f>-SUMIF('2022'!F:F,B19,'2022'!E:E)</f>
        <v>294.99</v>
      </c>
      <c r="D19" s="25">
        <f>'2021'!D11</f>
        <v>285</v>
      </c>
      <c r="E19" s="25">
        <v>40</v>
      </c>
      <c r="F19" s="25">
        <v>3385</v>
      </c>
      <c r="G19" s="25">
        <v>1160</v>
      </c>
      <c r="H19" s="25">
        <v>1160</v>
      </c>
    </row>
    <row r="20" spans="2:8" x14ac:dyDescent="0.2">
      <c r="B20" s="3" t="s">
        <v>741</v>
      </c>
      <c r="C20" s="25">
        <f>-SUMIF('2022'!F:F,B20,'2022'!E:E)</f>
        <v>871.24</v>
      </c>
      <c r="D20" s="25">
        <f>'2021'!D12+'2021'!D13</f>
        <v>998</v>
      </c>
      <c r="E20" s="25">
        <v>942</v>
      </c>
      <c r="F20" s="25">
        <v>1233.95</v>
      </c>
      <c r="G20" s="25">
        <v>970</v>
      </c>
      <c r="H20" s="25">
        <v>800</v>
      </c>
    </row>
    <row r="21" spans="2:8" x14ac:dyDescent="0.2">
      <c r="B21" s="3" t="s">
        <v>808</v>
      </c>
      <c r="C21" s="25">
        <f>-SUMIF('2022'!F:F,B21,'2022'!E:E)</f>
        <v>186</v>
      </c>
      <c r="D21" s="25">
        <f>'2021'!D14</f>
        <v>30</v>
      </c>
      <c r="E21" s="25"/>
      <c r="F21" s="25">
        <v>346.43</v>
      </c>
      <c r="G21" s="25">
        <v>108</v>
      </c>
      <c r="H21" s="25">
        <v>170</v>
      </c>
    </row>
    <row r="22" spans="2:8" x14ac:dyDescent="0.2">
      <c r="C22" s="25"/>
      <c r="D22" s="25"/>
      <c r="E22" s="25"/>
      <c r="F22" s="25"/>
      <c r="G22" s="25"/>
      <c r="H22" s="25"/>
    </row>
    <row r="23" spans="2:8" x14ac:dyDescent="0.2">
      <c r="B23" s="21" t="s">
        <v>269</v>
      </c>
      <c r="C23" s="30"/>
      <c r="D23" s="30"/>
      <c r="E23" s="30"/>
      <c r="F23" s="30"/>
      <c r="G23" s="30"/>
      <c r="H23" s="30"/>
    </row>
    <row r="24" spans="2:8" x14ac:dyDescent="0.2">
      <c r="B24" s="3" t="s">
        <v>576</v>
      </c>
      <c r="C24" s="25">
        <f>-SUMIF('2022'!F:F,B24,'2022'!E:E)</f>
        <v>0</v>
      </c>
      <c r="D24" s="25"/>
      <c r="E24" s="25"/>
      <c r="F24" s="25">
        <v>281</v>
      </c>
      <c r="G24" s="25">
        <v>0</v>
      </c>
      <c r="H24" s="25">
        <v>0</v>
      </c>
    </row>
    <row r="25" spans="2:8" x14ac:dyDescent="0.2">
      <c r="B25" s="3" t="s">
        <v>271</v>
      </c>
      <c r="C25" s="25">
        <v>0</v>
      </c>
      <c r="D25" s="25">
        <f>'2021'!D18</f>
        <v>155</v>
      </c>
      <c r="E25" s="25">
        <v>99</v>
      </c>
      <c r="F25" s="25">
        <v>222</v>
      </c>
      <c r="G25" s="25">
        <v>0</v>
      </c>
      <c r="H25" s="25">
        <v>73</v>
      </c>
    </row>
    <row r="26" spans="2:8" x14ac:dyDescent="0.2">
      <c r="B26" s="3" t="s">
        <v>588</v>
      </c>
      <c r="C26" s="25">
        <f>-SUMIF('2022'!F:F,B26,'2022'!E:E)</f>
        <v>0</v>
      </c>
      <c r="D26" s="25"/>
      <c r="E26" s="25">
        <v>258</v>
      </c>
      <c r="F26" s="25">
        <v>185</v>
      </c>
      <c r="G26" s="25">
        <v>50</v>
      </c>
      <c r="H26" s="25">
        <v>180</v>
      </c>
    </row>
    <row r="27" spans="2:8" x14ac:dyDescent="0.2">
      <c r="B27" s="3" t="s">
        <v>806</v>
      </c>
      <c r="C27" s="25">
        <f>-SUMIF('2022'!F:F,B27,'2022'!E:E)</f>
        <v>130</v>
      </c>
      <c r="D27" s="25"/>
      <c r="E27" s="25"/>
      <c r="F27" s="25"/>
      <c r="G27" s="25"/>
      <c r="H27" s="25"/>
    </row>
    <row r="28" spans="2:8" x14ac:dyDescent="0.2">
      <c r="B28" s="3" t="s">
        <v>272</v>
      </c>
      <c r="C28" s="25">
        <f>-SUMIF('2022'!F:F,B28,'2022'!E:E)</f>
        <v>0</v>
      </c>
      <c r="D28" s="25"/>
      <c r="E28" s="25"/>
      <c r="F28" s="25">
        <v>340</v>
      </c>
      <c r="G28" s="25"/>
      <c r="H28" s="25">
        <v>119.26</v>
      </c>
    </row>
    <row r="29" spans="2:8" x14ac:dyDescent="0.2">
      <c r="B29" s="3" t="s">
        <v>602</v>
      </c>
      <c r="C29" s="25">
        <f>-SUMIF('2022'!F:F,B29,'2022'!E:E)</f>
        <v>283.73</v>
      </c>
      <c r="D29" s="25">
        <f>'2021'!D19</f>
        <v>110</v>
      </c>
      <c r="E29" s="25"/>
      <c r="F29" s="25">
        <v>34</v>
      </c>
      <c r="G29" s="25">
        <v>269.58</v>
      </c>
      <c r="H29" s="25">
        <v>2481</v>
      </c>
    </row>
    <row r="30" spans="2:8" x14ac:dyDescent="0.2">
      <c r="C30" s="25"/>
      <c r="D30" s="25"/>
      <c r="E30" s="25"/>
      <c r="F30" s="25"/>
      <c r="G30" s="25"/>
      <c r="H30" s="25"/>
    </row>
    <row r="31" spans="2:8" x14ac:dyDescent="0.2">
      <c r="B31" s="21" t="s">
        <v>575</v>
      </c>
      <c r="C31" s="30"/>
      <c r="D31" s="30"/>
      <c r="E31" s="30"/>
      <c r="F31" s="30"/>
      <c r="G31" s="30"/>
      <c r="H31" s="30"/>
    </row>
    <row r="32" spans="2:8" x14ac:dyDescent="0.2">
      <c r="B32" s="3" t="s">
        <v>605</v>
      </c>
      <c r="C32" s="25">
        <f>-SUMIF('2022'!F:F,B32,'2022'!E:E)</f>
        <v>75</v>
      </c>
      <c r="D32" s="25">
        <f>'2021'!D7</f>
        <v>46</v>
      </c>
      <c r="E32" s="25">
        <v>207</v>
      </c>
      <c r="F32" s="25">
        <v>123</v>
      </c>
      <c r="G32" s="25">
        <v>0</v>
      </c>
      <c r="H32" s="25">
        <v>0</v>
      </c>
    </row>
    <row r="33" spans="2:11" x14ac:dyDescent="0.2">
      <c r="B33" s="3" t="s">
        <v>807</v>
      </c>
      <c r="C33" s="25">
        <f>-SUMIF('2022'!F:F,B33,'2022'!E:E)</f>
        <v>1515.0300000000002</v>
      </c>
      <c r="D33" s="25">
        <f>'2021'!D9</f>
        <v>2894</v>
      </c>
      <c r="E33" s="25">
        <v>218</v>
      </c>
      <c r="F33" s="25">
        <v>787</v>
      </c>
      <c r="G33" s="25">
        <v>392</v>
      </c>
      <c r="H33" s="25">
        <v>572</v>
      </c>
      <c r="K33" s="46"/>
    </row>
    <row r="34" spans="2:11" x14ac:dyDescent="0.2">
      <c r="B34" s="3" t="s">
        <v>733</v>
      </c>
      <c r="C34" s="25">
        <f>-SUMIF('2022'!F:F,B34,'2022'!E:E)</f>
        <v>201.32</v>
      </c>
      <c r="D34" s="25">
        <f>'2021'!D24</f>
        <v>316</v>
      </c>
      <c r="E34" s="25">
        <v>303</v>
      </c>
      <c r="F34" s="25">
        <v>132.5</v>
      </c>
      <c r="G34" s="25">
        <v>72</v>
      </c>
      <c r="H34" s="25">
        <v>71</v>
      </c>
    </row>
    <row r="35" spans="2:11" x14ac:dyDescent="0.2">
      <c r="B35" s="3" t="s">
        <v>652</v>
      </c>
      <c r="C35" s="25">
        <f>-SUMIF('2022'!F:F,B35,'2022'!E:E)</f>
        <v>213</v>
      </c>
      <c r="D35" s="25"/>
      <c r="E35" s="25">
        <v>350</v>
      </c>
      <c r="F35" s="25">
        <v>142.99</v>
      </c>
      <c r="G35" s="25"/>
      <c r="H35" s="25"/>
    </row>
    <row r="36" spans="2:11" x14ac:dyDescent="0.2">
      <c r="B36" s="3" t="s">
        <v>574</v>
      </c>
      <c r="C36" s="25">
        <f>-SUMIF('2022'!F:F,B36,'2022'!E:E)</f>
        <v>0</v>
      </c>
      <c r="D36" s="25"/>
      <c r="E36" s="25"/>
      <c r="F36" s="25">
        <v>135</v>
      </c>
      <c r="G36" s="25"/>
      <c r="H36" s="25"/>
    </row>
    <row r="37" spans="2:11" x14ac:dyDescent="0.2">
      <c r="B37" s="3" t="s">
        <v>354</v>
      </c>
      <c r="C37" s="25">
        <f>-SUMIF('2022'!F:F,B37,'2022'!E:E)</f>
        <v>171.45</v>
      </c>
      <c r="D37" s="25">
        <f>'2021'!D27</f>
        <v>157</v>
      </c>
      <c r="E37" s="25">
        <v>201</v>
      </c>
      <c r="F37" s="25">
        <v>153.11000000000001</v>
      </c>
      <c r="G37" s="25"/>
      <c r="H37" s="25">
        <v>34.89</v>
      </c>
    </row>
    <row r="38" spans="2:11" x14ac:dyDescent="0.2">
      <c r="B38" s="3" t="s">
        <v>575</v>
      </c>
      <c r="C38" s="25">
        <f>-SUMIF('2022'!F:F,B38,'2022'!E:E)</f>
        <v>288.35000000000002</v>
      </c>
      <c r="D38" s="25">
        <v>97</v>
      </c>
      <c r="E38" s="25">
        <v>52</v>
      </c>
      <c r="F38" s="25">
        <v>77.61</v>
      </c>
      <c r="G38" s="25">
        <v>219</v>
      </c>
      <c r="H38" s="25">
        <v>350.35</v>
      </c>
    </row>
    <row r="39" spans="2:11" x14ac:dyDescent="0.2">
      <c r="C39" s="25"/>
      <c r="D39" s="25"/>
      <c r="E39" s="25"/>
      <c r="F39" s="25"/>
      <c r="G39" s="25"/>
      <c r="H39" s="25"/>
    </row>
    <row r="40" spans="2:11" x14ac:dyDescent="0.2">
      <c r="B40" s="22" t="s">
        <v>604</v>
      </c>
      <c r="C40" s="42">
        <f>SUM(C18:C38)</f>
        <v>4230.1100000000006</v>
      </c>
      <c r="D40" s="42">
        <f>SUM(D18:D38)</f>
        <v>5088</v>
      </c>
      <c r="E40" s="42">
        <f>SUM(E18:E38)</f>
        <v>2670</v>
      </c>
      <c r="F40" s="42">
        <v>7578.1599999999989</v>
      </c>
      <c r="G40" s="42">
        <v>3240.58</v>
      </c>
      <c r="H40" s="42">
        <v>6011.5000000000009</v>
      </c>
    </row>
    <row r="41" spans="2:11" x14ac:dyDescent="0.2">
      <c r="C41" s="25"/>
      <c r="D41" s="25"/>
      <c r="E41" s="25"/>
      <c r="F41" s="25"/>
      <c r="G41" s="25"/>
      <c r="H41" s="25"/>
    </row>
    <row r="42" spans="2:11" x14ac:dyDescent="0.2">
      <c r="B42" s="22" t="s">
        <v>745</v>
      </c>
      <c r="C42" s="42">
        <f>C13-C40</f>
        <v>1839.79</v>
      </c>
      <c r="D42" s="42">
        <f>D13-D40</f>
        <v>1392</v>
      </c>
      <c r="E42" s="42">
        <f>E13-E40</f>
        <v>-1868</v>
      </c>
      <c r="F42" s="42">
        <v>-952.45999999999822</v>
      </c>
      <c r="G42" s="42">
        <v>1245.0200000000004</v>
      </c>
      <c r="H42" s="42">
        <v>2853.7299999999987</v>
      </c>
    </row>
    <row r="43" spans="2:11" x14ac:dyDescent="0.2">
      <c r="B43" s="22"/>
      <c r="C43" s="42"/>
      <c r="D43" s="42"/>
      <c r="E43" s="42"/>
      <c r="F43" s="42"/>
      <c r="G43" s="42"/>
      <c r="H43" s="42"/>
    </row>
    <row r="44" spans="2:11" x14ac:dyDescent="0.2">
      <c r="B44" s="22" t="s">
        <v>348</v>
      </c>
      <c r="C44" s="42">
        <f>D45</f>
        <v>6894.2900000000018</v>
      </c>
      <c r="D44" s="42">
        <f>E45</f>
        <v>5502.2900000000018</v>
      </c>
      <c r="E44" s="42">
        <f>F45</f>
        <v>7370.2900000000018</v>
      </c>
      <c r="F44" s="42">
        <v>8322.75</v>
      </c>
      <c r="G44" s="42">
        <v>7077.7299999999987</v>
      </c>
      <c r="H44" s="42">
        <v>4224</v>
      </c>
    </row>
    <row r="45" spans="2:11" x14ac:dyDescent="0.2">
      <c r="B45" s="22" t="s">
        <v>603</v>
      </c>
      <c r="C45" s="42">
        <f>C44+C42</f>
        <v>8734.0800000000017</v>
      </c>
      <c r="D45" s="42">
        <f>D44+D42</f>
        <v>6894.2900000000018</v>
      </c>
      <c r="E45" s="42">
        <f>E44+E42</f>
        <v>5502.2900000000018</v>
      </c>
      <c r="F45" s="42">
        <v>7370.2900000000018</v>
      </c>
      <c r="G45" s="42">
        <v>8322.75</v>
      </c>
      <c r="H45" s="42">
        <v>7077.7299999999987</v>
      </c>
    </row>
    <row r="46" spans="2:11" x14ac:dyDescent="0.2">
      <c r="B46" s="22"/>
      <c r="C46" s="42"/>
      <c r="D46" s="42"/>
      <c r="E46" s="42"/>
      <c r="F46" s="42"/>
      <c r="G46" s="42"/>
      <c r="H46" s="42"/>
    </row>
    <row r="48" spans="2:11" x14ac:dyDescent="0.2">
      <c r="C48" s="3">
        <v>8733.73</v>
      </c>
    </row>
    <row r="49" spans="3:3" x14ac:dyDescent="0.2">
      <c r="C49" s="46">
        <f>C45-C48</f>
        <v>0.35000000000218279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M934"/>
  <sheetViews>
    <sheetView workbookViewId="0">
      <pane ySplit="1" topLeftCell="A732" activePane="bottomLeft" state="frozen"/>
      <selection pane="bottomLeft" activeCell="I830" sqref="I732:I830"/>
    </sheetView>
  </sheetViews>
  <sheetFormatPr baseColWidth="10" defaultColWidth="8.83203125" defaultRowHeight="15" x14ac:dyDescent="0.2"/>
  <cols>
    <col min="1" max="1" width="12.1640625" customWidth="1"/>
    <col min="3" max="3" width="5.1640625" customWidth="1"/>
    <col min="4" max="4" width="16" bestFit="1" customWidth="1"/>
    <col min="5" max="5" width="71" customWidth="1"/>
    <col min="6" max="6" width="9.6640625" style="2" bestFit="1" customWidth="1"/>
    <col min="7" max="7" width="10.1640625" style="2" bestFit="1" customWidth="1"/>
    <col min="8" max="8" width="9.83203125" style="2" customWidth="1"/>
    <col min="9" max="9" width="11.83203125" style="2" customWidth="1"/>
    <col min="10" max="10" width="16.83203125" customWidth="1"/>
    <col min="12" max="12" width="18.5" bestFit="1" customWidth="1"/>
    <col min="13" max="13" width="9.5" bestFit="1" customWidth="1"/>
  </cols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s="2" t="s">
        <v>142</v>
      </c>
      <c r="G1" s="2" t="s">
        <v>143</v>
      </c>
      <c r="H1" s="2" t="s">
        <v>5</v>
      </c>
      <c r="I1" s="2" t="s">
        <v>263</v>
      </c>
      <c r="J1" s="2" t="s">
        <v>264</v>
      </c>
      <c r="K1" s="2" t="s">
        <v>287</v>
      </c>
      <c r="L1" s="2" t="s">
        <v>302</v>
      </c>
    </row>
    <row r="2" spans="1:13" hidden="1" x14ac:dyDescent="0.2">
      <c r="A2" s="1">
        <v>42741</v>
      </c>
      <c r="B2" t="s">
        <v>12</v>
      </c>
      <c r="C2" t="s">
        <v>7</v>
      </c>
      <c r="D2">
        <v>20505460</v>
      </c>
      <c r="E2" t="s">
        <v>141</v>
      </c>
      <c r="G2" s="2">
        <v>15.6</v>
      </c>
      <c r="H2" s="2">
        <v>4239.8999999999996</v>
      </c>
      <c r="I2" s="2">
        <f t="shared" ref="I2:I10" si="0">G2-F2</f>
        <v>15.6</v>
      </c>
      <c r="J2" t="s">
        <v>273</v>
      </c>
      <c r="K2">
        <f t="shared" ref="K2:K33" si="1">YEAR(A2)</f>
        <v>2017</v>
      </c>
      <c r="M2" s="11">
        <f>H2-G2</f>
        <v>4224.2999999999993</v>
      </c>
    </row>
    <row r="3" spans="1:13" hidden="1" x14ac:dyDescent="0.2">
      <c r="A3" s="1">
        <v>42744</v>
      </c>
      <c r="B3" t="s">
        <v>6</v>
      </c>
      <c r="C3" t="s">
        <v>7</v>
      </c>
      <c r="D3">
        <v>20505460</v>
      </c>
      <c r="E3">
        <v>285</v>
      </c>
      <c r="F3" s="2">
        <v>571.9</v>
      </c>
      <c r="H3" s="2">
        <v>3677.3</v>
      </c>
      <c r="I3" s="2">
        <f t="shared" si="0"/>
        <v>-571.9</v>
      </c>
      <c r="J3" t="s">
        <v>288</v>
      </c>
      <c r="K3">
        <f t="shared" si="1"/>
        <v>2017</v>
      </c>
      <c r="L3" t="s">
        <v>289</v>
      </c>
    </row>
    <row r="4" spans="1:13" hidden="1" x14ac:dyDescent="0.2">
      <c r="A4" s="1">
        <v>42744</v>
      </c>
      <c r="B4" t="s">
        <v>15</v>
      </c>
      <c r="C4" t="s">
        <v>7</v>
      </c>
      <c r="D4">
        <v>20505460</v>
      </c>
      <c r="E4" t="s">
        <v>140</v>
      </c>
      <c r="G4" s="2">
        <v>9.3000000000000007</v>
      </c>
      <c r="H4" s="2">
        <v>4249.2</v>
      </c>
      <c r="I4" s="2">
        <f t="shared" si="0"/>
        <v>9.3000000000000007</v>
      </c>
      <c r="J4" t="s">
        <v>273</v>
      </c>
      <c r="K4">
        <f t="shared" si="1"/>
        <v>2017</v>
      </c>
    </row>
    <row r="5" spans="1:13" hidden="1" x14ac:dyDescent="0.2">
      <c r="A5" s="1">
        <v>42755</v>
      </c>
      <c r="B5" t="s">
        <v>10</v>
      </c>
      <c r="C5" t="s">
        <v>7</v>
      </c>
      <c r="D5">
        <v>20505460</v>
      </c>
      <c r="E5" t="s">
        <v>11</v>
      </c>
      <c r="G5" s="2">
        <v>117.3</v>
      </c>
      <c r="H5" s="2">
        <v>3794.6</v>
      </c>
      <c r="I5" s="2">
        <f t="shared" si="0"/>
        <v>117.3</v>
      </c>
      <c r="J5" t="s">
        <v>273</v>
      </c>
      <c r="K5">
        <f t="shared" si="1"/>
        <v>2017</v>
      </c>
    </row>
    <row r="6" spans="1:13" hidden="1" x14ac:dyDescent="0.2">
      <c r="A6" s="1">
        <v>42762</v>
      </c>
      <c r="B6" t="s">
        <v>10</v>
      </c>
      <c r="C6" t="s">
        <v>7</v>
      </c>
      <c r="D6">
        <v>20505460</v>
      </c>
      <c r="E6" t="s">
        <v>11</v>
      </c>
      <c r="G6" s="2">
        <v>13.6</v>
      </c>
      <c r="H6" s="2">
        <v>3808.2</v>
      </c>
      <c r="I6" s="2">
        <f t="shared" si="0"/>
        <v>13.6</v>
      </c>
      <c r="J6" t="s">
        <v>273</v>
      </c>
      <c r="K6">
        <f t="shared" si="1"/>
        <v>2017</v>
      </c>
    </row>
    <row r="7" spans="1:13" hidden="1" x14ac:dyDescent="0.2">
      <c r="A7" s="1">
        <v>42766</v>
      </c>
      <c r="B7" t="s">
        <v>12</v>
      </c>
      <c r="C7" t="s">
        <v>7</v>
      </c>
      <c r="D7">
        <v>20505460</v>
      </c>
      <c r="E7" t="s">
        <v>139</v>
      </c>
      <c r="G7" s="2">
        <v>17.600000000000001</v>
      </c>
      <c r="H7" s="2">
        <v>3825.8</v>
      </c>
      <c r="I7" s="2">
        <f t="shared" si="0"/>
        <v>17.600000000000001</v>
      </c>
      <c r="J7" t="s">
        <v>273</v>
      </c>
      <c r="K7">
        <f t="shared" si="1"/>
        <v>2017</v>
      </c>
    </row>
    <row r="8" spans="1:13" hidden="1" x14ac:dyDescent="0.2">
      <c r="A8" s="1">
        <v>42767</v>
      </c>
      <c r="B8" t="s">
        <v>6</v>
      </c>
      <c r="C8" t="s">
        <v>7</v>
      </c>
      <c r="D8">
        <v>20505460</v>
      </c>
      <c r="E8">
        <v>288</v>
      </c>
      <c r="F8" s="2">
        <v>12</v>
      </c>
      <c r="H8" s="2">
        <v>3823.8</v>
      </c>
      <c r="I8" s="2">
        <f t="shared" si="0"/>
        <v>-12</v>
      </c>
      <c r="J8" t="s">
        <v>290</v>
      </c>
      <c r="K8">
        <f t="shared" si="1"/>
        <v>2017</v>
      </c>
      <c r="L8" t="s">
        <v>293</v>
      </c>
    </row>
    <row r="9" spans="1:13" hidden="1" x14ac:dyDescent="0.2">
      <c r="A9" s="1">
        <v>42767</v>
      </c>
      <c r="B9" t="s">
        <v>10</v>
      </c>
      <c r="C9" t="s">
        <v>7</v>
      </c>
      <c r="D9">
        <v>20505460</v>
      </c>
      <c r="E9" t="s">
        <v>119</v>
      </c>
      <c r="G9" s="2">
        <v>10</v>
      </c>
      <c r="H9" s="2">
        <v>3835.8</v>
      </c>
      <c r="I9" s="2">
        <f t="shared" si="0"/>
        <v>10</v>
      </c>
      <c r="J9" t="s">
        <v>339</v>
      </c>
      <c r="K9">
        <f t="shared" si="1"/>
        <v>2017</v>
      </c>
      <c r="L9" t="s">
        <v>367</v>
      </c>
    </row>
    <row r="10" spans="1:13" hidden="1" x14ac:dyDescent="0.2">
      <c r="A10" s="1">
        <v>42782</v>
      </c>
      <c r="B10" t="s">
        <v>10</v>
      </c>
      <c r="C10" t="s">
        <v>7</v>
      </c>
      <c r="D10">
        <v>20505460</v>
      </c>
      <c r="E10" t="s">
        <v>119</v>
      </c>
      <c r="G10" s="2">
        <v>85</v>
      </c>
      <c r="H10" s="2">
        <v>3908.8</v>
      </c>
      <c r="I10" s="2">
        <f t="shared" si="0"/>
        <v>85</v>
      </c>
      <c r="J10" t="s">
        <v>339</v>
      </c>
      <c r="K10">
        <f t="shared" si="1"/>
        <v>2017</v>
      </c>
      <c r="L10" t="s">
        <v>367</v>
      </c>
    </row>
    <row r="11" spans="1:13" hidden="1" x14ac:dyDescent="0.2">
      <c r="A11" s="1">
        <v>42787</v>
      </c>
      <c r="B11" t="s">
        <v>9</v>
      </c>
      <c r="C11" t="s">
        <v>7</v>
      </c>
      <c r="D11">
        <v>20505460</v>
      </c>
      <c r="E11">
        <v>500184</v>
      </c>
      <c r="G11" s="2">
        <v>645.6</v>
      </c>
      <c r="H11" s="2">
        <v>4554.3999999999996</v>
      </c>
      <c r="I11" s="2">
        <v>509.23</v>
      </c>
      <c r="J11" t="s">
        <v>339</v>
      </c>
      <c r="K11">
        <f t="shared" si="1"/>
        <v>2017</v>
      </c>
      <c r="L11" t="s">
        <v>340</v>
      </c>
    </row>
    <row r="12" spans="1:13" hidden="1" x14ac:dyDescent="0.2">
      <c r="A12" s="1">
        <v>42787</v>
      </c>
      <c r="I12" s="2">
        <v>77</v>
      </c>
      <c r="J12" t="s">
        <v>279</v>
      </c>
      <c r="K12">
        <f t="shared" si="1"/>
        <v>2017</v>
      </c>
      <c r="L12" t="s">
        <v>341</v>
      </c>
    </row>
    <row r="13" spans="1:13" hidden="1" x14ac:dyDescent="0.2">
      <c r="A13" s="1">
        <v>42787</v>
      </c>
      <c r="I13" s="2">
        <v>59.37</v>
      </c>
      <c r="J13" t="s">
        <v>281</v>
      </c>
      <c r="K13">
        <f t="shared" si="1"/>
        <v>2017</v>
      </c>
      <c r="L13" t="s">
        <v>342</v>
      </c>
    </row>
    <row r="14" spans="1:13" hidden="1" x14ac:dyDescent="0.2">
      <c r="A14" s="43">
        <v>42788</v>
      </c>
      <c r="B14" s="44" t="s">
        <v>6</v>
      </c>
      <c r="C14" s="44" t="s">
        <v>7</v>
      </c>
      <c r="D14" s="44">
        <v>20505460</v>
      </c>
      <c r="E14" s="44">
        <v>286</v>
      </c>
      <c r="F14" s="2">
        <v>71</v>
      </c>
      <c r="H14" s="12">
        <v>4582.3999999999996</v>
      </c>
      <c r="I14" s="12">
        <f t="shared" ref="I14:I20" si="2">G14-F14</f>
        <v>-71</v>
      </c>
      <c r="J14" s="44" t="s">
        <v>275</v>
      </c>
      <c r="K14" s="44">
        <f t="shared" si="1"/>
        <v>2017</v>
      </c>
      <c r="L14" t="s">
        <v>291</v>
      </c>
    </row>
    <row r="15" spans="1:13" hidden="1" x14ac:dyDescent="0.2">
      <c r="A15" s="1">
        <v>42788</v>
      </c>
      <c r="B15" t="s">
        <v>6</v>
      </c>
      <c r="C15" t="s">
        <v>7</v>
      </c>
      <c r="D15">
        <v>20505460</v>
      </c>
      <c r="E15">
        <v>290</v>
      </c>
      <c r="F15" s="2">
        <v>36</v>
      </c>
      <c r="H15" s="2">
        <v>4653.3999999999996</v>
      </c>
      <c r="I15" s="2">
        <f t="shared" si="2"/>
        <v>-36</v>
      </c>
      <c r="J15" t="s">
        <v>290</v>
      </c>
      <c r="K15">
        <f t="shared" si="1"/>
        <v>2017</v>
      </c>
      <c r="L15" t="s">
        <v>296</v>
      </c>
    </row>
    <row r="16" spans="1:13" hidden="1" x14ac:dyDescent="0.2">
      <c r="A16" s="1">
        <v>42788</v>
      </c>
      <c r="B16" t="s">
        <v>10</v>
      </c>
      <c r="C16" t="s">
        <v>7</v>
      </c>
      <c r="D16">
        <v>20505460</v>
      </c>
      <c r="E16" t="s">
        <v>119</v>
      </c>
      <c r="G16" s="2">
        <v>135</v>
      </c>
      <c r="H16" s="2">
        <v>4689.3999999999996</v>
      </c>
      <c r="I16" s="2">
        <f t="shared" si="2"/>
        <v>135</v>
      </c>
      <c r="J16" t="s">
        <v>339</v>
      </c>
      <c r="K16">
        <f t="shared" si="1"/>
        <v>2017</v>
      </c>
      <c r="L16" t="s">
        <v>367</v>
      </c>
    </row>
    <row r="17" spans="1:12" hidden="1" x14ac:dyDescent="0.2">
      <c r="A17" s="1">
        <v>42794</v>
      </c>
      <c r="B17" t="s">
        <v>6</v>
      </c>
      <c r="C17" t="s">
        <v>7</v>
      </c>
      <c r="D17">
        <v>20505460</v>
      </c>
      <c r="E17">
        <v>287</v>
      </c>
      <c r="F17" s="2">
        <v>50</v>
      </c>
      <c r="H17" s="2">
        <v>4532.3999999999996</v>
      </c>
      <c r="I17" s="2">
        <f t="shared" si="2"/>
        <v>-50</v>
      </c>
      <c r="J17" t="s">
        <v>290</v>
      </c>
      <c r="K17">
        <f t="shared" si="1"/>
        <v>2017</v>
      </c>
      <c r="L17" t="s">
        <v>292</v>
      </c>
    </row>
    <row r="18" spans="1:12" hidden="1" x14ac:dyDescent="0.2">
      <c r="A18" s="1">
        <v>42796</v>
      </c>
      <c r="B18" t="s">
        <v>6</v>
      </c>
      <c r="C18" t="s">
        <v>7</v>
      </c>
      <c r="D18">
        <v>20505460</v>
      </c>
      <c r="E18">
        <v>292</v>
      </c>
      <c r="F18" s="2">
        <v>108</v>
      </c>
      <c r="H18" s="2">
        <v>4544.3999999999996</v>
      </c>
      <c r="I18" s="12">
        <f t="shared" si="2"/>
        <v>-108</v>
      </c>
      <c r="J18" t="s">
        <v>294</v>
      </c>
      <c r="K18">
        <f t="shared" si="1"/>
        <v>2017</v>
      </c>
      <c r="L18" t="s">
        <v>331</v>
      </c>
    </row>
    <row r="19" spans="1:12" hidden="1" x14ac:dyDescent="0.2">
      <c r="A19" s="1">
        <v>42796</v>
      </c>
      <c r="B19" t="s">
        <v>10</v>
      </c>
      <c r="C19" t="s">
        <v>7</v>
      </c>
      <c r="D19">
        <v>20505460</v>
      </c>
      <c r="E19" t="s">
        <v>119</v>
      </c>
      <c r="G19" s="2">
        <v>60</v>
      </c>
      <c r="H19" s="2">
        <v>4592.3999999999996</v>
      </c>
      <c r="I19" s="2">
        <f t="shared" si="2"/>
        <v>60</v>
      </c>
      <c r="J19" t="s">
        <v>339</v>
      </c>
      <c r="K19">
        <f t="shared" si="1"/>
        <v>2017</v>
      </c>
      <c r="L19" t="s">
        <v>367</v>
      </c>
    </row>
    <row r="20" spans="1:12" hidden="1" x14ac:dyDescent="0.2">
      <c r="A20" s="1">
        <v>42796</v>
      </c>
      <c r="B20" t="s">
        <v>10</v>
      </c>
      <c r="C20" t="s">
        <v>7</v>
      </c>
      <c r="D20">
        <v>20505460</v>
      </c>
      <c r="E20" t="s">
        <v>114</v>
      </c>
      <c r="G20" s="2">
        <v>60</v>
      </c>
      <c r="H20" s="2">
        <v>4652.3999999999996</v>
      </c>
      <c r="I20" s="2">
        <f t="shared" si="2"/>
        <v>60</v>
      </c>
      <c r="J20" t="s">
        <v>339</v>
      </c>
      <c r="K20">
        <f t="shared" si="1"/>
        <v>2017</v>
      </c>
      <c r="L20" t="s">
        <v>367</v>
      </c>
    </row>
    <row r="21" spans="1:12" hidden="1" x14ac:dyDescent="0.2">
      <c r="A21" s="1">
        <v>42801</v>
      </c>
      <c r="B21" t="s">
        <v>9</v>
      </c>
      <c r="C21" t="s">
        <v>7</v>
      </c>
      <c r="D21">
        <v>20505460</v>
      </c>
      <c r="E21">
        <v>500185</v>
      </c>
      <c r="G21" s="2">
        <v>64.5</v>
      </c>
      <c r="H21" s="2">
        <v>4608.8999999999996</v>
      </c>
      <c r="I21" s="2">
        <v>50</v>
      </c>
      <c r="J21" t="s">
        <v>281</v>
      </c>
      <c r="K21">
        <f t="shared" si="1"/>
        <v>2017</v>
      </c>
    </row>
    <row r="22" spans="1:12" hidden="1" x14ac:dyDescent="0.2">
      <c r="A22" s="1">
        <v>42801</v>
      </c>
      <c r="I22" s="2">
        <v>14.5</v>
      </c>
      <c r="J22" t="s">
        <v>279</v>
      </c>
      <c r="K22">
        <f t="shared" si="1"/>
        <v>2017</v>
      </c>
    </row>
    <row r="23" spans="1:12" hidden="1" x14ac:dyDescent="0.2">
      <c r="A23" s="1">
        <v>42802</v>
      </c>
      <c r="B23" t="s">
        <v>10</v>
      </c>
      <c r="C23" t="s">
        <v>7</v>
      </c>
      <c r="D23">
        <v>20505460</v>
      </c>
      <c r="E23" t="s">
        <v>119</v>
      </c>
      <c r="G23" s="2">
        <v>115</v>
      </c>
      <c r="H23" s="2">
        <v>4723.8999999999996</v>
      </c>
      <c r="I23" s="2">
        <f t="shared" ref="I23:I47" si="3">G23-F23</f>
        <v>115</v>
      </c>
      <c r="J23" t="s">
        <v>339</v>
      </c>
      <c r="K23">
        <f t="shared" si="1"/>
        <v>2017</v>
      </c>
      <c r="L23" t="s">
        <v>367</v>
      </c>
    </row>
    <row r="24" spans="1:12" hidden="1" x14ac:dyDescent="0.2">
      <c r="A24" s="1">
        <v>42802</v>
      </c>
      <c r="B24" t="s">
        <v>10</v>
      </c>
      <c r="C24" t="s">
        <v>7</v>
      </c>
      <c r="D24">
        <v>20505460</v>
      </c>
      <c r="E24" t="s">
        <v>114</v>
      </c>
      <c r="G24" s="2">
        <v>135</v>
      </c>
      <c r="H24" s="2">
        <v>4858.8999999999996</v>
      </c>
      <c r="I24" s="2">
        <f t="shared" si="3"/>
        <v>135</v>
      </c>
      <c r="J24" t="s">
        <v>339</v>
      </c>
      <c r="K24">
        <f t="shared" si="1"/>
        <v>2017</v>
      </c>
      <c r="L24" t="s">
        <v>367</v>
      </c>
    </row>
    <row r="25" spans="1:12" hidden="1" x14ac:dyDescent="0.2">
      <c r="A25" s="1">
        <v>42804</v>
      </c>
      <c r="B25" t="s">
        <v>6</v>
      </c>
      <c r="C25" t="s">
        <v>7</v>
      </c>
      <c r="D25">
        <v>20505460</v>
      </c>
      <c r="E25">
        <v>289</v>
      </c>
      <c r="F25" s="2">
        <v>240</v>
      </c>
      <c r="H25" s="2">
        <v>4705.3999999999996</v>
      </c>
      <c r="I25" s="12">
        <f t="shared" si="3"/>
        <v>-240</v>
      </c>
      <c r="J25" t="s">
        <v>294</v>
      </c>
      <c r="K25">
        <f t="shared" si="1"/>
        <v>2017</v>
      </c>
      <c r="L25" t="s">
        <v>295</v>
      </c>
    </row>
    <row r="26" spans="1:12" hidden="1" x14ac:dyDescent="0.2">
      <c r="A26" s="1">
        <v>42804</v>
      </c>
      <c r="B26" t="s">
        <v>10</v>
      </c>
      <c r="C26" t="s">
        <v>7</v>
      </c>
      <c r="D26">
        <v>20505460</v>
      </c>
      <c r="E26" t="s">
        <v>11</v>
      </c>
      <c r="G26" s="2">
        <v>86.5</v>
      </c>
      <c r="H26" s="2">
        <v>4945.3999999999996</v>
      </c>
      <c r="I26" s="2">
        <f t="shared" si="3"/>
        <v>86.5</v>
      </c>
      <c r="J26" t="s">
        <v>273</v>
      </c>
      <c r="K26">
        <f t="shared" si="1"/>
        <v>2017</v>
      </c>
    </row>
    <row r="27" spans="1:12" hidden="1" x14ac:dyDescent="0.2">
      <c r="A27" s="1">
        <v>42808</v>
      </c>
      <c r="B27" t="s">
        <v>12</v>
      </c>
      <c r="C27" t="s">
        <v>7</v>
      </c>
      <c r="D27">
        <v>20505460</v>
      </c>
      <c r="E27" t="s">
        <v>138</v>
      </c>
      <c r="G27" s="2">
        <v>17.5</v>
      </c>
      <c r="H27" s="2">
        <v>4722.8999999999996</v>
      </c>
      <c r="I27" s="2">
        <f t="shared" si="3"/>
        <v>17.5</v>
      </c>
      <c r="J27" t="s">
        <v>277</v>
      </c>
      <c r="K27">
        <f t="shared" si="1"/>
        <v>2017</v>
      </c>
    </row>
    <row r="28" spans="1:12" hidden="1" x14ac:dyDescent="0.2">
      <c r="A28" s="1">
        <v>42808</v>
      </c>
      <c r="B28" t="s">
        <v>12</v>
      </c>
      <c r="C28" t="s">
        <v>7</v>
      </c>
      <c r="D28">
        <v>20505460</v>
      </c>
      <c r="E28" t="s">
        <v>136</v>
      </c>
      <c r="G28" s="2">
        <v>17.5</v>
      </c>
      <c r="H28" s="2">
        <v>4757.8999999999996</v>
      </c>
      <c r="I28" s="2">
        <f t="shared" si="3"/>
        <v>17.5</v>
      </c>
      <c r="J28" t="s">
        <v>277</v>
      </c>
      <c r="K28">
        <f t="shared" si="1"/>
        <v>2017</v>
      </c>
    </row>
    <row r="29" spans="1:12" hidden="1" x14ac:dyDescent="0.2">
      <c r="A29" s="1">
        <v>42808</v>
      </c>
      <c r="B29" t="s">
        <v>12</v>
      </c>
      <c r="C29" t="s">
        <v>7</v>
      </c>
      <c r="D29">
        <v>20505460</v>
      </c>
      <c r="E29" t="s">
        <v>137</v>
      </c>
      <c r="G29" s="2">
        <v>17.5</v>
      </c>
      <c r="H29" s="2">
        <v>4740.3999999999996</v>
      </c>
      <c r="I29" s="2">
        <f t="shared" si="3"/>
        <v>17.5</v>
      </c>
      <c r="J29" t="s">
        <v>277</v>
      </c>
      <c r="K29">
        <f t="shared" si="1"/>
        <v>2017</v>
      </c>
    </row>
    <row r="30" spans="1:12" hidden="1" x14ac:dyDescent="0.2">
      <c r="A30" s="1">
        <v>42809</v>
      </c>
      <c r="B30" t="s">
        <v>12</v>
      </c>
      <c r="C30" t="s">
        <v>7</v>
      </c>
      <c r="D30">
        <v>20505460</v>
      </c>
      <c r="E30" t="s">
        <v>131</v>
      </c>
      <c r="G30" s="2">
        <v>17.5</v>
      </c>
      <c r="H30" s="2">
        <v>5290.4</v>
      </c>
      <c r="I30" s="2">
        <f t="shared" si="3"/>
        <v>17.5</v>
      </c>
      <c r="J30" t="s">
        <v>277</v>
      </c>
      <c r="K30">
        <f t="shared" si="1"/>
        <v>2017</v>
      </c>
    </row>
    <row r="31" spans="1:12" hidden="1" x14ac:dyDescent="0.2">
      <c r="A31" s="1">
        <v>42809</v>
      </c>
      <c r="B31" t="s">
        <v>12</v>
      </c>
      <c r="C31" t="s">
        <v>7</v>
      </c>
      <c r="D31">
        <v>20505460</v>
      </c>
      <c r="E31" t="s">
        <v>134</v>
      </c>
      <c r="G31" s="2">
        <v>17.5</v>
      </c>
      <c r="H31" s="2">
        <v>5220.3999999999996</v>
      </c>
      <c r="I31" s="2">
        <f t="shared" si="3"/>
        <v>17.5</v>
      </c>
      <c r="J31" t="s">
        <v>277</v>
      </c>
      <c r="K31">
        <f t="shared" si="1"/>
        <v>2017</v>
      </c>
    </row>
    <row r="32" spans="1:12" hidden="1" x14ac:dyDescent="0.2">
      <c r="A32" s="1">
        <v>42809</v>
      </c>
      <c r="B32" t="s">
        <v>12</v>
      </c>
      <c r="C32" t="s">
        <v>7</v>
      </c>
      <c r="D32">
        <v>20505460</v>
      </c>
      <c r="E32" t="s">
        <v>128</v>
      </c>
      <c r="G32" s="2">
        <v>17.5</v>
      </c>
      <c r="H32" s="2">
        <v>5342.9</v>
      </c>
      <c r="I32" s="2">
        <f t="shared" si="3"/>
        <v>17.5</v>
      </c>
      <c r="J32" t="s">
        <v>277</v>
      </c>
      <c r="K32">
        <f t="shared" si="1"/>
        <v>2017</v>
      </c>
    </row>
    <row r="33" spans="1:12" hidden="1" x14ac:dyDescent="0.2">
      <c r="A33" s="1">
        <v>42809</v>
      </c>
      <c r="B33" t="s">
        <v>10</v>
      </c>
      <c r="C33" t="s">
        <v>7</v>
      </c>
      <c r="D33">
        <v>20505460</v>
      </c>
      <c r="E33" t="s">
        <v>119</v>
      </c>
      <c r="G33" s="2">
        <v>275</v>
      </c>
      <c r="H33" s="2">
        <v>5167.8999999999996</v>
      </c>
      <c r="I33" s="2">
        <f t="shared" si="3"/>
        <v>275</v>
      </c>
      <c r="J33" t="s">
        <v>339</v>
      </c>
      <c r="K33">
        <f t="shared" si="1"/>
        <v>2017</v>
      </c>
      <c r="L33" t="s">
        <v>367</v>
      </c>
    </row>
    <row r="34" spans="1:12" hidden="1" x14ac:dyDescent="0.2">
      <c r="A34" s="1">
        <v>42809</v>
      </c>
      <c r="B34" t="s">
        <v>10</v>
      </c>
      <c r="C34" t="s">
        <v>7</v>
      </c>
      <c r="D34">
        <v>20505460</v>
      </c>
      <c r="E34" t="s">
        <v>114</v>
      </c>
      <c r="G34" s="2">
        <v>135</v>
      </c>
      <c r="H34" s="2">
        <v>4892.8999999999996</v>
      </c>
      <c r="I34" s="2">
        <f t="shared" si="3"/>
        <v>135</v>
      </c>
      <c r="J34" t="s">
        <v>339</v>
      </c>
      <c r="K34">
        <f t="shared" ref="K34:K65" si="4">YEAR(A34)</f>
        <v>2017</v>
      </c>
      <c r="L34" t="s">
        <v>367</v>
      </c>
    </row>
    <row r="35" spans="1:12" hidden="1" x14ac:dyDescent="0.2">
      <c r="A35" s="1">
        <v>42809</v>
      </c>
      <c r="B35" t="s">
        <v>12</v>
      </c>
      <c r="C35" t="s">
        <v>7</v>
      </c>
      <c r="D35">
        <v>20505460</v>
      </c>
      <c r="E35" t="s">
        <v>129</v>
      </c>
      <c r="G35" s="2">
        <v>17.5</v>
      </c>
      <c r="H35" s="2">
        <v>5325.4</v>
      </c>
      <c r="I35" s="2">
        <f t="shared" si="3"/>
        <v>17.5</v>
      </c>
      <c r="J35" t="s">
        <v>277</v>
      </c>
      <c r="K35">
        <f t="shared" si="4"/>
        <v>2017</v>
      </c>
    </row>
    <row r="36" spans="1:12" hidden="1" x14ac:dyDescent="0.2">
      <c r="A36" s="1">
        <v>42809</v>
      </c>
      <c r="B36" t="s">
        <v>12</v>
      </c>
      <c r="C36" t="s">
        <v>7</v>
      </c>
      <c r="D36">
        <v>20505460</v>
      </c>
      <c r="E36" t="s">
        <v>133</v>
      </c>
      <c r="G36" s="2">
        <v>17.5</v>
      </c>
      <c r="H36" s="2">
        <v>5237.8999999999996</v>
      </c>
      <c r="I36" s="2">
        <f t="shared" si="3"/>
        <v>17.5</v>
      </c>
      <c r="J36" t="s">
        <v>277</v>
      </c>
      <c r="K36">
        <f t="shared" si="4"/>
        <v>2017</v>
      </c>
    </row>
    <row r="37" spans="1:12" hidden="1" x14ac:dyDescent="0.2">
      <c r="A37" s="1">
        <v>42809</v>
      </c>
      <c r="B37" t="s">
        <v>12</v>
      </c>
      <c r="C37" t="s">
        <v>7</v>
      </c>
      <c r="D37">
        <v>20505460</v>
      </c>
      <c r="E37" t="s">
        <v>135</v>
      </c>
      <c r="G37" s="2">
        <v>35</v>
      </c>
      <c r="H37" s="2">
        <v>5202.8999999999996</v>
      </c>
      <c r="I37" s="2">
        <f t="shared" si="3"/>
        <v>35</v>
      </c>
      <c r="J37" t="s">
        <v>277</v>
      </c>
      <c r="K37">
        <f t="shared" si="4"/>
        <v>2017</v>
      </c>
    </row>
    <row r="38" spans="1:12" hidden="1" x14ac:dyDescent="0.2">
      <c r="A38" s="1">
        <v>42809</v>
      </c>
      <c r="B38" t="s">
        <v>12</v>
      </c>
      <c r="C38" t="s">
        <v>7</v>
      </c>
      <c r="D38">
        <v>20505460</v>
      </c>
      <c r="E38" t="s">
        <v>130</v>
      </c>
      <c r="G38" s="2">
        <v>17.5</v>
      </c>
      <c r="H38" s="2">
        <v>5307.9</v>
      </c>
      <c r="I38" s="2">
        <f t="shared" si="3"/>
        <v>17.5</v>
      </c>
      <c r="J38" t="s">
        <v>277</v>
      </c>
      <c r="K38">
        <f t="shared" si="4"/>
        <v>2017</v>
      </c>
    </row>
    <row r="39" spans="1:12" hidden="1" x14ac:dyDescent="0.2">
      <c r="A39" s="1">
        <v>42809</v>
      </c>
      <c r="B39" t="s">
        <v>12</v>
      </c>
      <c r="C39" t="s">
        <v>7</v>
      </c>
      <c r="D39">
        <v>20505460</v>
      </c>
      <c r="E39" t="s">
        <v>132</v>
      </c>
      <c r="G39" s="2">
        <v>35</v>
      </c>
      <c r="H39" s="2">
        <v>5272.9</v>
      </c>
      <c r="I39" s="2">
        <f t="shared" si="3"/>
        <v>35</v>
      </c>
      <c r="J39" t="s">
        <v>277</v>
      </c>
      <c r="K39">
        <f t="shared" si="4"/>
        <v>2017</v>
      </c>
    </row>
    <row r="40" spans="1:12" hidden="1" x14ac:dyDescent="0.2">
      <c r="A40" s="1">
        <v>42810</v>
      </c>
      <c r="B40" t="s">
        <v>8</v>
      </c>
      <c r="C40" t="s">
        <v>7</v>
      </c>
      <c r="D40">
        <v>20505460</v>
      </c>
      <c r="E40">
        <v>294</v>
      </c>
      <c r="F40" s="2">
        <v>300</v>
      </c>
      <c r="H40" s="2">
        <v>5042.8999999999996</v>
      </c>
      <c r="I40" s="2">
        <f t="shared" si="3"/>
        <v>-300</v>
      </c>
      <c r="J40" t="s">
        <v>297</v>
      </c>
      <c r="K40">
        <f t="shared" si="4"/>
        <v>2017</v>
      </c>
    </row>
    <row r="41" spans="1:12" hidden="1" x14ac:dyDescent="0.2">
      <c r="A41" s="1">
        <v>42810</v>
      </c>
      <c r="B41" t="s">
        <v>12</v>
      </c>
      <c r="C41" t="s">
        <v>7</v>
      </c>
      <c r="D41">
        <v>20505460</v>
      </c>
      <c r="E41" t="s">
        <v>127</v>
      </c>
      <c r="G41" s="2">
        <v>17.5</v>
      </c>
      <c r="H41" s="2">
        <v>5060.3999999999996</v>
      </c>
      <c r="I41" s="2">
        <f t="shared" si="3"/>
        <v>17.5</v>
      </c>
      <c r="J41" t="s">
        <v>277</v>
      </c>
      <c r="K41">
        <f t="shared" si="4"/>
        <v>2017</v>
      </c>
    </row>
    <row r="42" spans="1:12" hidden="1" x14ac:dyDescent="0.2">
      <c r="A42" s="1">
        <v>42811</v>
      </c>
      <c r="B42" t="s">
        <v>15</v>
      </c>
      <c r="C42" t="s">
        <v>7</v>
      </c>
      <c r="D42">
        <v>20505460</v>
      </c>
      <c r="E42" t="s">
        <v>126</v>
      </c>
      <c r="G42" s="2">
        <v>52.5</v>
      </c>
      <c r="H42" s="2">
        <v>5112.8999999999996</v>
      </c>
      <c r="I42" s="2">
        <f t="shared" si="3"/>
        <v>52.5</v>
      </c>
      <c r="J42" t="s">
        <v>277</v>
      </c>
      <c r="K42">
        <f t="shared" si="4"/>
        <v>2017</v>
      </c>
    </row>
    <row r="43" spans="1:12" hidden="1" x14ac:dyDescent="0.2">
      <c r="A43" s="1">
        <v>42814</v>
      </c>
      <c r="B43" t="s">
        <v>12</v>
      </c>
      <c r="C43" t="s">
        <v>7</v>
      </c>
      <c r="D43">
        <v>20505460</v>
      </c>
      <c r="E43" t="s">
        <v>123</v>
      </c>
      <c r="G43" s="2">
        <v>17.5</v>
      </c>
      <c r="H43" s="2">
        <v>5200.3999999999996</v>
      </c>
      <c r="I43" s="2">
        <f t="shared" si="3"/>
        <v>17.5</v>
      </c>
      <c r="J43" t="s">
        <v>277</v>
      </c>
      <c r="K43">
        <f t="shared" si="4"/>
        <v>2017</v>
      </c>
    </row>
    <row r="44" spans="1:12" hidden="1" x14ac:dyDescent="0.2">
      <c r="A44" s="1">
        <v>42814</v>
      </c>
      <c r="B44" t="s">
        <v>12</v>
      </c>
      <c r="C44" t="s">
        <v>7</v>
      </c>
      <c r="D44">
        <v>20505460</v>
      </c>
      <c r="E44" t="s">
        <v>121</v>
      </c>
      <c r="G44" s="2">
        <v>17.5</v>
      </c>
      <c r="H44" s="2">
        <v>5235.3999999999996</v>
      </c>
      <c r="I44" s="2">
        <f t="shared" si="3"/>
        <v>17.5</v>
      </c>
      <c r="J44" t="s">
        <v>277</v>
      </c>
      <c r="K44">
        <f t="shared" si="4"/>
        <v>2017</v>
      </c>
    </row>
    <row r="45" spans="1:12" hidden="1" x14ac:dyDescent="0.2">
      <c r="A45" s="1">
        <v>42814</v>
      </c>
      <c r="B45" t="s">
        <v>15</v>
      </c>
      <c r="C45" t="s">
        <v>7</v>
      </c>
      <c r="D45">
        <v>20505460</v>
      </c>
      <c r="E45" t="s">
        <v>124</v>
      </c>
      <c r="G45" s="2">
        <v>17.5</v>
      </c>
      <c r="H45" s="2">
        <v>5182.8999999999996</v>
      </c>
      <c r="I45" s="2">
        <f t="shared" si="3"/>
        <v>17.5</v>
      </c>
      <c r="J45" t="s">
        <v>277</v>
      </c>
      <c r="K45">
        <f t="shared" si="4"/>
        <v>2017</v>
      </c>
    </row>
    <row r="46" spans="1:12" hidden="1" x14ac:dyDescent="0.2">
      <c r="A46" s="1">
        <v>42814</v>
      </c>
      <c r="B46" t="s">
        <v>12</v>
      </c>
      <c r="C46" t="s">
        <v>7</v>
      </c>
      <c r="D46">
        <v>20505460</v>
      </c>
      <c r="E46" t="s">
        <v>122</v>
      </c>
      <c r="G46" s="2">
        <v>17.5</v>
      </c>
      <c r="H46" s="2">
        <v>5217.8999999999996</v>
      </c>
      <c r="I46" s="2">
        <f t="shared" si="3"/>
        <v>17.5</v>
      </c>
      <c r="J46" t="s">
        <v>277</v>
      </c>
      <c r="K46">
        <f t="shared" si="4"/>
        <v>2017</v>
      </c>
    </row>
    <row r="47" spans="1:12" hidden="1" x14ac:dyDescent="0.2">
      <c r="A47" s="1">
        <v>42814</v>
      </c>
      <c r="B47" t="s">
        <v>12</v>
      </c>
      <c r="C47" t="s">
        <v>7</v>
      </c>
      <c r="D47">
        <v>20505460</v>
      </c>
      <c r="E47" t="s">
        <v>125</v>
      </c>
      <c r="G47" s="2">
        <v>52.5</v>
      </c>
      <c r="H47" s="2">
        <v>5165.3999999999996</v>
      </c>
      <c r="I47" s="2">
        <f t="shared" si="3"/>
        <v>52.5</v>
      </c>
      <c r="J47" t="s">
        <v>277</v>
      </c>
      <c r="K47">
        <f t="shared" si="4"/>
        <v>2017</v>
      </c>
    </row>
    <row r="48" spans="1:12" hidden="1" x14ac:dyDescent="0.2">
      <c r="A48" s="1">
        <v>42815</v>
      </c>
      <c r="B48" t="s">
        <v>9</v>
      </c>
      <c r="C48" t="s">
        <v>7</v>
      </c>
      <c r="D48">
        <v>20505460</v>
      </c>
      <c r="E48">
        <v>500187</v>
      </c>
      <c r="G48" s="2">
        <v>2211.8000000000002</v>
      </c>
      <c r="H48" s="2">
        <v>7482.2</v>
      </c>
      <c r="I48" s="2">
        <v>1911.8</v>
      </c>
      <c r="J48" t="s">
        <v>339</v>
      </c>
      <c r="K48">
        <f t="shared" si="4"/>
        <v>2017</v>
      </c>
      <c r="L48" t="s">
        <v>343</v>
      </c>
    </row>
    <row r="49" spans="1:12" hidden="1" x14ac:dyDescent="0.2">
      <c r="A49" s="1">
        <v>42815</v>
      </c>
      <c r="I49" s="2">
        <v>300</v>
      </c>
      <c r="J49" t="s">
        <v>297</v>
      </c>
      <c r="K49">
        <f t="shared" si="4"/>
        <v>2017</v>
      </c>
    </row>
    <row r="50" spans="1:12" hidden="1" x14ac:dyDescent="0.2">
      <c r="A50" s="1">
        <v>42815</v>
      </c>
      <c r="B50" t="s">
        <v>15</v>
      </c>
      <c r="C50" t="s">
        <v>7</v>
      </c>
      <c r="D50">
        <v>20505460</v>
      </c>
      <c r="E50" t="s">
        <v>107</v>
      </c>
      <c r="G50" s="2">
        <v>17.5</v>
      </c>
      <c r="H50" s="2">
        <v>5252.9</v>
      </c>
      <c r="I50" s="2">
        <f>G50-F50</f>
        <v>17.5</v>
      </c>
      <c r="J50" t="s">
        <v>277</v>
      </c>
      <c r="K50">
        <f t="shared" si="4"/>
        <v>2017</v>
      </c>
    </row>
    <row r="51" spans="1:12" hidden="1" x14ac:dyDescent="0.2">
      <c r="A51" s="1">
        <v>42815</v>
      </c>
      <c r="B51" t="s">
        <v>12</v>
      </c>
      <c r="C51" t="s">
        <v>7</v>
      </c>
      <c r="D51">
        <v>20505460</v>
      </c>
      <c r="E51" t="s">
        <v>120</v>
      </c>
      <c r="G51" s="2">
        <v>17.5</v>
      </c>
      <c r="H51" s="2">
        <v>5270.4</v>
      </c>
      <c r="I51" s="2">
        <f>G51-F51</f>
        <v>17.5</v>
      </c>
      <c r="J51" t="s">
        <v>277</v>
      </c>
      <c r="K51">
        <f t="shared" si="4"/>
        <v>2017</v>
      </c>
    </row>
    <row r="52" spans="1:12" hidden="1" x14ac:dyDescent="0.2">
      <c r="A52" s="1">
        <v>42816</v>
      </c>
      <c r="B52" t="s">
        <v>10</v>
      </c>
      <c r="C52" t="s">
        <v>7</v>
      </c>
      <c r="D52">
        <v>20505460</v>
      </c>
      <c r="E52" t="s">
        <v>119</v>
      </c>
      <c r="G52" s="2">
        <v>115</v>
      </c>
      <c r="H52" s="2">
        <v>7597.2</v>
      </c>
      <c r="I52" s="2">
        <f>G52-F52</f>
        <v>115</v>
      </c>
      <c r="J52" t="s">
        <v>339</v>
      </c>
      <c r="K52">
        <f t="shared" si="4"/>
        <v>2017</v>
      </c>
      <c r="L52" t="s">
        <v>367</v>
      </c>
    </row>
    <row r="53" spans="1:12" hidden="1" x14ac:dyDescent="0.2">
      <c r="A53" s="1">
        <v>42817</v>
      </c>
      <c r="B53" t="s">
        <v>9</v>
      </c>
      <c r="C53" t="s">
        <v>7</v>
      </c>
      <c r="D53">
        <v>20505460</v>
      </c>
      <c r="E53">
        <v>500188</v>
      </c>
      <c r="G53" s="2">
        <v>547.5</v>
      </c>
      <c r="H53" s="2">
        <v>8144.7</v>
      </c>
      <c r="I53" s="2">
        <v>407.5</v>
      </c>
      <c r="J53" t="s">
        <v>277</v>
      </c>
      <c r="K53">
        <f t="shared" si="4"/>
        <v>2017</v>
      </c>
    </row>
    <row r="54" spans="1:12" hidden="1" x14ac:dyDescent="0.2">
      <c r="A54" s="1">
        <v>42817</v>
      </c>
      <c r="I54" s="2">
        <v>140</v>
      </c>
      <c r="J54" t="s">
        <v>279</v>
      </c>
      <c r="K54">
        <f t="shared" si="4"/>
        <v>2017</v>
      </c>
      <c r="L54" t="s">
        <v>344</v>
      </c>
    </row>
    <row r="55" spans="1:12" hidden="1" x14ac:dyDescent="0.2">
      <c r="A55" s="1">
        <v>42817</v>
      </c>
      <c r="B55" t="s">
        <v>12</v>
      </c>
      <c r="C55" t="s">
        <v>7</v>
      </c>
      <c r="D55">
        <v>20505460</v>
      </c>
      <c r="E55" t="s">
        <v>118</v>
      </c>
      <c r="G55" s="2">
        <v>17.5</v>
      </c>
      <c r="H55" s="2">
        <v>8162.2</v>
      </c>
      <c r="I55" s="2">
        <f>G55-F55</f>
        <v>17.5</v>
      </c>
      <c r="J55" t="s">
        <v>277</v>
      </c>
      <c r="K55">
        <f t="shared" si="4"/>
        <v>2017</v>
      </c>
    </row>
    <row r="56" spans="1:12" hidden="1" x14ac:dyDescent="0.2">
      <c r="A56" s="1">
        <v>42818</v>
      </c>
      <c r="B56" t="s">
        <v>10</v>
      </c>
      <c r="C56" t="s">
        <v>7</v>
      </c>
      <c r="D56">
        <v>20505460</v>
      </c>
      <c r="E56" t="s">
        <v>11</v>
      </c>
      <c r="G56" s="2">
        <v>108</v>
      </c>
      <c r="H56" s="2">
        <v>8270.2000000000007</v>
      </c>
      <c r="I56" s="2">
        <f>G56-F56</f>
        <v>108</v>
      </c>
      <c r="J56" t="s">
        <v>273</v>
      </c>
      <c r="K56">
        <f t="shared" si="4"/>
        <v>2017</v>
      </c>
    </row>
    <row r="57" spans="1:12" hidden="1" x14ac:dyDescent="0.2">
      <c r="A57" s="1">
        <v>42821</v>
      </c>
      <c r="B57" t="s">
        <v>9</v>
      </c>
      <c r="C57" t="s">
        <v>7</v>
      </c>
      <c r="D57">
        <v>20505460</v>
      </c>
      <c r="E57">
        <v>500189</v>
      </c>
      <c r="G57" s="2">
        <v>120</v>
      </c>
      <c r="H57" s="2">
        <v>8470.2000000000007</v>
      </c>
      <c r="I57" s="2">
        <v>105</v>
      </c>
      <c r="J57" t="s">
        <v>277</v>
      </c>
      <c r="K57">
        <f t="shared" si="4"/>
        <v>2017</v>
      </c>
    </row>
    <row r="58" spans="1:12" hidden="1" x14ac:dyDescent="0.2">
      <c r="A58" s="1">
        <v>42821</v>
      </c>
      <c r="I58" s="2">
        <v>15</v>
      </c>
      <c r="J58" t="s">
        <v>281</v>
      </c>
      <c r="K58">
        <f t="shared" si="4"/>
        <v>2017</v>
      </c>
      <c r="L58" t="s">
        <v>345</v>
      </c>
    </row>
    <row r="59" spans="1:12" hidden="1" x14ac:dyDescent="0.2">
      <c r="A59" s="1">
        <v>42821</v>
      </c>
      <c r="B59" t="s">
        <v>12</v>
      </c>
      <c r="C59" t="s">
        <v>7</v>
      </c>
      <c r="D59">
        <v>20505460</v>
      </c>
      <c r="E59" t="s">
        <v>117</v>
      </c>
      <c r="G59" s="2">
        <v>35</v>
      </c>
      <c r="H59" s="2">
        <v>8305.2000000000007</v>
      </c>
      <c r="I59" s="2">
        <f t="shared" ref="I59:I75" si="5">G59-F59</f>
        <v>35</v>
      </c>
      <c r="J59" t="s">
        <v>277</v>
      </c>
      <c r="K59">
        <f t="shared" si="4"/>
        <v>2017</v>
      </c>
    </row>
    <row r="60" spans="1:12" hidden="1" x14ac:dyDescent="0.2">
      <c r="A60" s="1">
        <v>42821</v>
      </c>
      <c r="B60" t="s">
        <v>12</v>
      </c>
      <c r="C60" t="s">
        <v>7</v>
      </c>
      <c r="D60">
        <v>20505460</v>
      </c>
      <c r="E60" t="s">
        <v>116</v>
      </c>
      <c r="G60" s="2">
        <v>35</v>
      </c>
      <c r="H60" s="2">
        <v>8340.2000000000007</v>
      </c>
      <c r="I60" s="2">
        <f t="shared" si="5"/>
        <v>35</v>
      </c>
      <c r="J60" t="s">
        <v>277</v>
      </c>
      <c r="K60">
        <f t="shared" si="4"/>
        <v>2017</v>
      </c>
    </row>
    <row r="61" spans="1:12" hidden="1" x14ac:dyDescent="0.2">
      <c r="A61" s="1">
        <v>42821</v>
      </c>
      <c r="B61" t="s">
        <v>15</v>
      </c>
      <c r="C61" t="s">
        <v>7</v>
      </c>
      <c r="D61">
        <v>20505460</v>
      </c>
      <c r="E61" t="s">
        <v>115</v>
      </c>
      <c r="G61" s="2">
        <v>10</v>
      </c>
      <c r="H61" s="2">
        <v>8350.2000000000007</v>
      </c>
      <c r="I61" s="2">
        <f t="shared" si="5"/>
        <v>10</v>
      </c>
      <c r="J61" t="s">
        <v>281</v>
      </c>
      <c r="K61">
        <f t="shared" si="4"/>
        <v>2017</v>
      </c>
    </row>
    <row r="62" spans="1:12" hidden="1" x14ac:dyDescent="0.2">
      <c r="A62" s="1">
        <v>42822</v>
      </c>
      <c r="B62" t="s">
        <v>6</v>
      </c>
      <c r="C62" t="s">
        <v>7</v>
      </c>
      <c r="D62">
        <v>20505460</v>
      </c>
      <c r="E62">
        <v>293</v>
      </c>
      <c r="F62" s="2">
        <v>336</v>
      </c>
      <c r="H62" s="2">
        <v>8134.2</v>
      </c>
      <c r="I62" s="12">
        <f t="shared" si="5"/>
        <v>-336</v>
      </c>
      <c r="J62" t="s">
        <v>294</v>
      </c>
      <c r="K62">
        <f t="shared" si="4"/>
        <v>2017</v>
      </c>
      <c r="L62" t="s">
        <v>332</v>
      </c>
    </row>
    <row r="63" spans="1:12" hidden="1" x14ac:dyDescent="0.2">
      <c r="A63" s="1">
        <v>42824</v>
      </c>
      <c r="B63" t="s">
        <v>6</v>
      </c>
      <c r="C63" t="s">
        <v>7</v>
      </c>
      <c r="D63">
        <v>20505460</v>
      </c>
      <c r="E63">
        <v>295</v>
      </c>
      <c r="F63" s="2">
        <v>20</v>
      </c>
      <c r="H63" s="2">
        <v>8121.7</v>
      </c>
      <c r="I63" s="12">
        <f t="shared" si="5"/>
        <v>-20</v>
      </c>
      <c r="J63" t="s">
        <v>294</v>
      </c>
      <c r="K63">
        <f t="shared" si="4"/>
        <v>2017</v>
      </c>
      <c r="L63" t="s">
        <v>333</v>
      </c>
    </row>
    <row r="64" spans="1:12" hidden="1" x14ac:dyDescent="0.2">
      <c r="A64" s="1">
        <v>42824</v>
      </c>
      <c r="B64" t="s">
        <v>10</v>
      </c>
      <c r="C64" t="s">
        <v>7</v>
      </c>
      <c r="D64">
        <v>20505460</v>
      </c>
      <c r="E64" t="s">
        <v>114</v>
      </c>
      <c r="G64" s="2">
        <v>7.5</v>
      </c>
      <c r="H64" s="2">
        <v>8141.7</v>
      </c>
      <c r="I64" s="2">
        <f t="shared" si="5"/>
        <v>7.5</v>
      </c>
      <c r="J64" t="s">
        <v>339</v>
      </c>
      <c r="K64">
        <f t="shared" si="4"/>
        <v>2017</v>
      </c>
      <c r="L64" t="s">
        <v>367</v>
      </c>
    </row>
    <row r="65" spans="1:12" hidden="1" x14ac:dyDescent="0.2">
      <c r="A65" s="1">
        <v>42828</v>
      </c>
      <c r="B65" t="s">
        <v>6</v>
      </c>
      <c r="C65" t="s">
        <v>7</v>
      </c>
      <c r="D65">
        <v>20505460</v>
      </c>
      <c r="E65">
        <v>296</v>
      </c>
      <c r="F65" s="2">
        <v>51.66</v>
      </c>
      <c r="H65" s="2">
        <v>8126.64</v>
      </c>
      <c r="I65" s="12">
        <f t="shared" si="5"/>
        <v>-51.66</v>
      </c>
      <c r="J65" t="s">
        <v>294</v>
      </c>
      <c r="K65">
        <f t="shared" si="4"/>
        <v>2017</v>
      </c>
      <c r="L65" t="s">
        <v>334</v>
      </c>
    </row>
    <row r="66" spans="1:12" hidden="1" x14ac:dyDescent="0.2">
      <c r="A66" s="1">
        <v>42828</v>
      </c>
      <c r="B66" t="s">
        <v>6</v>
      </c>
      <c r="C66" t="s">
        <v>7</v>
      </c>
      <c r="D66">
        <v>20505460</v>
      </c>
      <c r="E66">
        <v>299</v>
      </c>
      <c r="F66" s="2">
        <v>12.2</v>
      </c>
      <c r="H66" s="2">
        <v>8178.3</v>
      </c>
      <c r="I66" s="2">
        <f t="shared" si="5"/>
        <v>-12.2</v>
      </c>
      <c r="J66" t="s">
        <v>290</v>
      </c>
      <c r="K66">
        <f t="shared" ref="K66:K97" si="6">YEAR(A66)</f>
        <v>2017</v>
      </c>
      <c r="L66" t="s">
        <v>293</v>
      </c>
    </row>
    <row r="67" spans="1:12" hidden="1" x14ac:dyDescent="0.2">
      <c r="A67" s="1">
        <v>42828</v>
      </c>
      <c r="B67" t="s">
        <v>10</v>
      </c>
      <c r="C67" t="s">
        <v>7</v>
      </c>
      <c r="D67">
        <v>20505460</v>
      </c>
      <c r="E67" t="s">
        <v>11</v>
      </c>
      <c r="G67" s="2">
        <v>68.8</v>
      </c>
      <c r="H67" s="2">
        <v>8190.5</v>
      </c>
      <c r="I67" s="2">
        <f t="shared" si="5"/>
        <v>68.8</v>
      </c>
      <c r="J67" t="s">
        <v>273</v>
      </c>
      <c r="K67">
        <f t="shared" si="6"/>
        <v>2017</v>
      </c>
    </row>
    <row r="68" spans="1:12" hidden="1" x14ac:dyDescent="0.2">
      <c r="A68" s="1">
        <v>42829</v>
      </c>
      <c r="B68" t="s">
        <v>6</v>
      </c>
      <c r="C68" t="s">
        <v>7</v>
      </c>
      <c r="D68">
        <v>20505460</v>
      </c>
      <c r="E68">
        <v>298</v>
      </c>
      <c r="F68" s="2">
        <v>140</v>
      </c>
      <c r="H68" s="2">
        <v>7986.64</v>
      </c>
      <c r="I68" s="12">
        <f t="shared" si="5"/>
        <v>-140</v>
      </c>
      <c r="J68" t="s">
        <v>294</v>
      </c>
      <c r="K68">
        <f t="shared" si="6"/>
        <v>2017</v>
      </c>
      <c r="L68" t="s">
        <v>336</v>
      </c>
    </row>
    <row r="69" spans="1:12" hidden="1" x14ac:dyDescent="0.2">
      <c r="A69" s="1">
        <v>42830</v>
      </c>
      <c r="B69" t="s">
        <v>6</v>
      </c>
      <c r="C69" t="s">
        <v>7</v>
      </c>
      <c r="D69">
        <v>20505460</v>
      </c>
      <c r="E69">
        <v>291</v>
      </c>
      <c r="F69" s="2">
        <v>23</v>
      </c>
      <c r="H69" s="2">
        <v>7940.64</v>
      </c>
      <c r="I69" s="2">
        <f t="shared" si="5"/>
        <v>-23</v>
      </c>
      <c r="J69" t="s">
        <v>294</v>
      </c>
      <c r="K69">
        <f t="shared" si="6"/>
        <v>2017</v>
      </c>
      <c r="L69" t="s">
        <v>330</v>
      </c>
    </row>
    <row r="70" spans="1:12" hidden="1" x14ac:dyDescent="0.2">
      <c r="A70" s="1">
        <v>42830</v>
      </c>
      <c r="B70" t="s">
        <v>6</v>
      </c>
      <c r="C70" t="s">
        <v>7</v>
      </c>
      <c r="D70">
        <v>20505460</v>
      </c>
      <c r="E70">
        <v>297</v>
      </c>
      <c r="F70" s="2">
        <v>23</v>
      </c>
      <c r="H70" s="2">
        <v>7963.64</v>
      </c>
      <c r="I70" s="12">
        <f t="shared" si="5"/>
        <v>-23</v>
      </c>
      <c r="J70" t="s">
        <v>294</v>
      </c>
      <c r="K70">
        <f t="shared" si="6"/>
        <v>2017</v>
      </c>
      <c r="L70" t="s">
        <v>335</v>
      </c>
    </row>
    <row r="71" spans="1:12" hidden="1" x14ac:dyDescent="0.2">
      <c r="A71" s="1">
        <v>42830</v>
      </c>
      <c r="B71" t="s">
        <v>12</v>
      </c>
      <c r="C71" t="s">
        <v>7</v>
      </c>
      <c r="D71">
        <v>20505460</v>
      </c>
      <c r="E71" t="s">
        <v>113</v>
      </c>
      <c r="G71" s="2">
        <v>17.5</v>
      </c>
      <c r="H71" s="2">
        <v>7958.14</v>
      </c>
      <c r="I71" s="2">
        <f t="shared" si="5"/>
        <v>17.5</v>
      </c>
      <c r="J71" t="s">
        <v>277</v>
      </c>
      <c r="K71">
        <f t="shared" si="6"/>
        <v>2017</v>
      </c>
    </row>
    <row r="72" spans="1:12" hidden="1" x14ac:dyDescent="0.2">
      <c r="A72" s="1">
        <v>42832</v>
      </c>
      <c r="B72" t="s">
        <v>9</v>
      </c>
      <c r="C72" t="s">
        <v>7</v>
      </c>
      <c r="D72">
        <v>20505460</v>
      </c>
      <c r="E72">
        <v>500190</v>
      </c>
      <c r="G72" s="2">
        <v>10</v>
      </c>
      <c r="H72" s="2">
        <v>7968.14</v>
      </c>
      <c r="I72" s="2">
        <f t="shared" si="5"/>
        <v>10</v>
      </c>
      <c r="J72" t="s">
        <v>273</v>
      </c>
      <c r="K72">
        <f t="shared" si="6"/>
        <v>2017</v>
      </c>
    </row>
    <row r="73" spans="1:12" hidden="1" x14ac:dyDescent="0.2">
      <c r="A73" s="1">
        <v>42837</v>
      </c>
      <c r="B73" t="s">
        <v>6</v>
      </c>
      <c r="C73" t="s">
        <v>7</v>
      </c>
      <c r="D73">
        <v>20505460</v>
      </c>
      <c r="E73">
        <v>363</v>
      </c>
      <c r="F73" s="2">
        <v>10.69</v>
      </c>
      <c r="H73" s="2">
        <v>7957.45</v>
      </c>
      <c r="I73" s="2">
        <f t="shared" si="5"/>
        <v>-10.69</v>
      </c>
      <c r="J73" t="s">
        <v>290</v>
      </c>
      <c r="K73">
        <f t="shared" si="6"/>
        <v>2017</v>
      </c>
      <c r="L73" t="s">
        <v>299</v>
      </c>
    </row>
    <row r="74" spans="1:12" hidden="1" x14ac:dyDescent="0.2">
      <c r="A74" s="1">
        <v>42837</v>
      </c>
      <c r="B74" t="s">
        <v>6</v>
      </c>
      <c r="C74" t="s">
        <v>7</v>
      </c>
      <c r="D74">
        <v>20505460</v>
      </c>
      <c r="E74">
        <v>364</v>
      </c>
      <c r="F74" s="2">
        <v>17.5</v>
      </c>
      <c r="H74" s="2">
        <v>7939.95</v>
      </c>
      <c r="I74" s="2">
        <f t="shared" si="5"/>
        <v>-17.5</v>
      </c>
      <c r="J74" t="s">
        <v>277</v>
      </c>
      <c r="K74">
        <f t="shared" si="6"/>
        <v>2017</v>
      </c>
      <c r="L74" t="s">
        <v>300</v>
      </c>
    </row>
    <row r="75" spans="1:12" hidden="1" x14ac:dyDescent="0.2">
      <c r="A75" s="1">
        <v>42846</v>
      </c>
      <c r="B75" t="s">
        <v>6</v>
      </c>
      <c r="C75" t="s">
        <v>7</v>
      </c>
      <c r="D75">
        <v>20505460</v>
      </c>
      <c r="E75">
        <v>361</v>
      </c>
      <c r="F75" s="2">
        <v>28</v>
      </c>
      <c r="H75" s="2">
        <v>7911.95</v>
      </c>
      <c r="I75" s="12">
        <f t="shared" si="5"/>
        <v>-28</v>
      </c>
      <c r="J75" t="s">
        <v>294</v>
      </c>
      <c r="K75">
        <f t="shared" si="6"/>
        <v>2017</v>
      </c>
      <c r="L75" t="s">
        <v>337</v>
      </c>
    </row>
    <row r="76" spans="1:12" hidden="1" x14ac:dyDescent="0.2">
      <c r="A76" s="1">
        <v>42852</v>
      </c>
      <c r="B76" t="s">
        <v>9</v>
      </c>
      <c r="C76" t="s">
        <v>7</v>
      </c>
      <c r="D76">
        <v>20505460</v>
      </c>
      <c r="E76">
        <v>500191</v>
      </c>
      <c r="G76" s="2">
        <v>32</v>
      </c>
      <c r="H76" s="2">
        <v>7943.95</v>
      </c>
      <c r="I76" s="2">
        <v>20</v>
      </c>
      <c r="J76" t="s">
        <v>279</v>
      </c>
      <c r="K76">
        <f t="shared" si="6"/>
        <v>2017</v>
      </c>
    </row>
    <row r="77" spans="1:12" hidden="1" x14ac:dyDescent="0.2">
      <c r="A77" s="1">
        <v>42852</v>
      </c>
      <c r="I77" s="2">
        <v>12</v>
      </c>
      <c r="J77" t="s">
        <v>273</v>
      </c>
      <c r="K77">
        <f t="shared" si="6"/>
        <v>2017</v>
      </c>
    </row>
    <row r="78" spans="1:12" hidden="1" x14ac:dyDescent="0.2">
      <c r="A78" s="1">
        <v>42853</v>
      </c>
      <c r="B78" t="s">
        <v>10</v>
      </c>
      <c r="C78" t="s">
        <v>7</v>
      </c>
      <c r="D78">
        <v>20505460</v>
      </c>
      <c r="E78" t="s">
        <v>11</v>
      </c>
      <c r="G78" s="2">
        <v>18</v>
      </c>
      <c r="H78" s="2">
        <v>7961.95</v>
      </c>
      <c r="I78" s="2">
        <f>G78-F78</f>
        <v>18</v>
      </c>
      <c r="J78" t="s">
        <v>273</v>
      </c>
      <c r="K78">
        <f t="shared" si="6"/>
        <v>2017</v>
      </c>
    </row>
    <row r="79" spans="1:12" hidden="1" x14ac:dyDescent="0.2">
      <c r="A79" s="1">
        <v>42857</v>
      </c>
      <c r="B79" t="s">
        <v>12</v>
      </c>
      <c r="C79" t="s">
        <v>7</v>
      </c>
      <c r="D79">
        <v>20505460</v>
      </c>
      <c r="E79" t="s">
        <v>112</v>
      </c>
      <c r="G79" s="2">
        <v>6</v>
      </c>
      <c r="H79" s="2">
        <v>7967.95</v>
      </c>
      <c r="I79" s="2">
        <f>G79-F79</f>
        <v>6</v>
      </c>
      <c r="J79" t="s">
        <v>277</v>
      </c>
      <c r="K79">
        <f t="shared" si="6"/>
        <v>2017</v>
      </c>
    </row>
    <row r="80" spans="1:12" hidden="1" x14ac:dyDescent="0.2">
      <c r="A80" s="1">
        <v>42859</v>
      </c>
      <c r="B80" t="s">
        <v>9</v>
      </c>
      <c r="C80" t="s">
        <v>7</v>
      </c>
      <c r="D80">
        <v>20505460</v>
      </c>
      <c r="E80">
        <v>500192</v>
      </c>
      <c r="G80" s="2">
        <v>70.5</v>
      </c>
      <c r="H80" s="2">
        <v>8038.45</v>
      </c>
      <c r="I80" s="2">
        <v>10.5</v>
      </c>
      <c r="J80" t="s">
        <v>277</v>
      </c>
      <c r="K80">
        <f t="shared" si="6"/>
        <v>2017</v>
      </c>
    </row>
    <row r="81" spans="1:11" hidden="1" x14ac:dyDescent="0.2">
      <c r="A81" s="1">
        <v>42859</v>
      </c>
      <c r="I81" s="2">
        <v>60</v>
      </c>
      <c r="J81" t="s">
        <v>279</v>
      </c>
      <c r="K81">
        <f t="shared" si="6"/>
        <v>2017</v>
      </c>
    </row>
    <row r="82" spans="1:11" hidden="1" x14ac:dyDescent="0.2">
      <c r="A82" s="1">
        <v>42860</v>
      </c>
      <c r="B82" t="s">
        <v>10</v>
      </c>
      <c r="C82" t="s">
        <v>7</v>
      </c>
      <c r="D82">
        <v>20505460</v>
      </c>
      <c r="E82" t="s">
        <v>11</v>
      </c>
      <c r="G82" s="2">
        <v>84</v>
      </c>
      <c r="H82" s="2">
        <v>8122.45</v>
      </c>
      <c r="I82" s="2">
        <f t="shared" ref="I82:I118" si="7">G82-F82</f>
        <v>84</v>
      </c>
      <c r="J82" t="s">
        <v>273</v>
      </c>
      <c r="K82">
        <f t="shared" si="6"/>
        <v>2017</v>
      </c>
    </row>
    <row r="83" spans="1:11" hidden="1" x14ac:dyDescent="0.2">
      <c r="A83" s="1">
        <v>42865</v>
      </c>
      <c r="B83" t="s">
        <v>15</v>
      </c>
      <c r="C83" t="s">
        <v>7</v>
      </c>
      <c r="D83">
        <v>20505460</v>
      </c>
      <c r="E83" t="s">
        <v>51</v>
      </c>
      <c r="G83" s="2">
        <v>21</v>
      </c>
      <c r="H83" s="2">
        <v>8227.4500000000007</v>
      </c>
      <c r="I83" s="2">
        <f t="shared" si="7"/>
        <v>21</v>
      </c>
      <c r="J83" t="s">
        <v>277</v>
      </c>
      <c r="K83">
        <f t="shared" si="6"/>
        <v>2017</v>
      </c>
    </row>
    <row r="84" spans="1:11" hidden="1" x14ac:dyDescent="0.2">
      <c r="A84" s="1">
        <v>42865</v>
      </c>
      <c r="B84" t="s">
        <v>15</v>
      </c>
      <c r="C84" t="s">
        <v>7</v>
      </c>
      <c r="D84">
        <v>20505460</v>
      </c>
      <c r="E84" t="s">
        <v>107</v>
      </c>
      <c r="G84" s="2">
        <v>21</v>
      </c>
      <c r="H84" s="2">
        <v>8248.4500000000007</v>
      </c>
      <c r="I84" s="2">
        <f t="shared" si="7"/>
        <v>21</v>
      </c>
      <c r="J84" t="s">
        <v>277</v>
      </c>
      <c r="K84">
        <f t="shared" si="6"/>
        <v>2017</v>
      </c>
    </row>
    <row r="85" spans="1:11" hidden="1" x14ac:dyDescent="0.2">
      <c r="A85" s="1">
        <v>42865</v>
      </c>
      <c r="B85" t="s">
        <v>12</v>
      </c>
      <c r="C85" t="s">
        <v>7</v>
      </c>
      <c r="D85">
        <v>20505460</v>
      </c>
      <c r="E85" t="s">
        <v>104</v>
      </c>
      <c r="G85" s="2">
        <v>21</v>
      </c>
      <c r="H85" s="2">
        <v>8332.4500000000007</v>
      </c>
      <c r="I85" s="2">
        <f t="shared" si="7"/>
        <v>21</v>
      </c>
      <c r="J85" t="s">
        <v>277</v>
      </c>
      <c r="K85">
        <f t="shared" si="6"/>
        <v>2017</v>
      </c>
    </row>
    <row r="86" spans="1:11" hidden="1" x14ac:dyDescent="0.2">
      <c r="A86" s="1">
        <v>42865</v>
      </c>
      <c r="B86" t="s">
        <v>12</v>
      </c>
      <c r="C86" t="s">
        <v>7</v>
      </c>
      <c r="D86">
        <v>20505460</v>
      </c>
      <c r="E86" t="s">
        <v>105</v>
      </c>
      <c r="G86" s="2">
        <v>21</v>
      </c>
      <c r="H86" s="2">
        <v>8311.4500000000007</v>
      </c>
      <c r="I86" s="2">
        <f t="shared" si="7"/>
        <v>21</v>
      </c>
      <c r="J86" t="s">
        <v>277</v>
      </c>
      <c r="K86">
        <f t="shared" si="6"/>
        <v>2017</v>
      </c>
    </row>
    <row r="87" spans="1:11" hidden="1" x14ac:dyDescent="0.2">
      <c r="A87" s="1">
        <v>42865</v>
      </c>
      <c r="B87" t="s">
        <v>12</v>
      </c>
      <c r="C87" t="s">
        <v>7</v>
      </c>
      <c r="D87">
        <v>20505460</v>
      </c>
      <c r="E87" t="s">
        <v>103</v>
      </c>
      <c r="G87" s="2">
        <v>21</v>
      </c>
      <c r="H87" s="2">
        <v>8353.4500000000007</v>
      </c>
      <c r="I87" s="2">
        <f t="shared" si="7"/>
        <v>21</v>
      </c>
      <c r="J87" t="s">
        <v>277</v>
      </c>
      <c r="K87">
        <f t="shared" si="6"/>
        <v>2017</v>
      </c>
    </row>
    <row r="88" spans="1:11" hidden="1" x14ac:dyDescent="0.2">
      <c r="A88" s="1">
        <v>42865</v>
      </c>
      <c r="B88" t="s">
        <v>12</v>
      </c>
      <c r="C88" t="s">
        <v>7</v>
      </c>
      <c r="D88">
        <v>20505460</v>
      </c>
      <c r="E88" t="s">
        <v>109</v>
      </c>
      <c r="G88" s="2">
        <v>21</v>
      </c>
      <c r="H88" s="2">
        <v>8185.45</v>
      </c>
      <c r="I88" s="2">
        <f t="shared" si="7"/>
        <v>21</v>
      </c>
      <c r="J88" t="s">
        <v>277</v>
      </c>
      <c r="K88">
        <f t="shared" si="6"/>
        <v>2017</v>
      </c>
    </row>
    <row r="89" spans="1:11" hidden="1" x14ac:dyDescent="0.2">
      <c r="A89" s="1">
        <v>42865</v>
      </c>
      <c r="B89" t="s">
        <v>12</v>
      </c>
      <c r="C89" t="s">
        <v>7</v>
      </c>
      <c r="D89">
        <v>20505460</v>
      </c>
      <c r="E89" t="s">
        <v>111</v>
      </c>
      <c r="G89" s="2">
        <v>21</v>
      </c>
      <c r="H89" s="2">
        <v>8143.45</v>
      </c>
      <c r="I89" s="2">
        <f t="shared" si="7"/>
        <v>21</v>
      </c>
      <c r="J89" t="s">
        <v>277</v>
      </c>
      <c r="K89">
        <f t="shared" si="6"/>
        <v>2017</v>
      </c>
    </row>
    <row r="90" spans="1:11" hidden="1" x14ac:dyDescent="0.2">
      <c r="A90" s="1">
        <v>42865</v>
      </c>
      <c r="B90" t="s">
        <v>12</v>
      </c>
      <c r="C90" t="s">
        <v>7</v>
      </c>
      <c r="D90">
        <v>20505460</v>
      </c>
      <c r="E90" t="s">
        <v>108</v>
      </c>
      <c r="G90" s="2">
        <v>21</v>
      </c>
      <c r="H90" s="2">
        <v>8206.4500000000007</v>
      </c>
      <c r="I90" s="2">
        <f t="shared" si="7"/>
        <v>21</v>
      </c>
      <c r="J90" t="s">
        <v>277</v>
      </c>
      <c r="K90">
        <f t="shared" si="6"/>
        <v>2017</v>
      </c>
    </row>
    <row r="91" spans="1:11" hidden="1" x14ac:dyDescent="0.2">
      <c r="A91" s="1">
        <v>42865</v>
      </c>
      <c r="B91" t="s">
        <v>15</v>
      </c>
      <c r="C91" t="s">
        <v>7</v>
      </c>
      <c r="D91">
        <v>20505460</v>
      </c>
      <c r="E91" t="s">
        <v>110</v>
      </c>
      <c r="G91" s="2">
        <v>21</v>
      </c>
      <c r="H91" s="2">
        <v>8164.45</v>
      </c>
      <c r="I91" s="2">
        <f t="shared" si="7"/>
        <v>21</v>
      </c>
      <c r="J91" t="s">
        <v>277</v>
      </c>
      <c r="K91">
        <f t="shared" si="6"/>
        <v>2017</v>
      </c>
    </row>
    <row r="92" spans="1:11" hidden="1" x14ac:dyDescent="0.2">
      <c r="A92" s="1">
        <v>42865</v>
      </c>
      <c r="B92" t="s">
        <v>12</v>
      </c>
      <c r="C92" t="s">
        <v>7</v>
      </c>
      <c r="D92">
        <v>20505460</v>
      </c>
      <c r="E92" t="s">
        <v>106</v>
      </c>
      <c r="G92" s="2">
        <v>42</v>
      </c>
      <c r="H92" s="2">
        <v>8290.4500000000007</v>
      </c>
      <c r="I92" s="2">
        <f t="shared" si="7"/>
        <v>42</v>
      </c>
      <c r="J92" t="s">
        <v>277</v>
      </c>
      <c r="K92">
        <f t="shared" si="6"/>
        <v>2017</v>
      </c>
    </row>
    <row r="93" spans="1:11" hidden="1" x14ac:dyDescent="0.2">
      <c r="A93" s="1">
        <v>42866</v>
      </c>
      <c r="B93" t="s">
        <v>12</v>
      </c>
      <c r="C93" t="s">
        <v>7</v>
      </c>
      <c r="D93">
        <v>20505460</v>
      </c>
      <c r="E93" t="s">
        <v>100</v>
      </c>
      <c r="G93" s="2">
        <v>21</v>
      </c>
      <c r="H93" s="2">
        <v>8416.4500000000007</v>
      </c>
      <c r="I93" s="2">
        <f t="shared" si="7"/>
        <v>21</v>
      </c>
      <c r="J93" t="s">
        <v>277</v>
      </c>
      <c r="K93">
        <f t="shared" si="6"/>
        <v>2017</v>
      </c>
    </row>
    <row r="94" spans="1:11" hidden="1" x14ac:dyDescent="0.2">
      <c r="A94" s="1">
        <v>42866</v>
      </c>
      <c r="B94" t="s">
        <v>12</v>
      </c>
      <c r="C94" t="s">
        <v>7</v>
      </c>
      <c r="D94">
        <v>20505460</v>
      </c>
      <c r="E94" t="s">
        <v>101</v>
      </c>
      <c r="G94" s="2">
        <v>21</v>
      </c>
      <c r="H94" s="2">
        <v>8395.4500000000007</v>
      </c>
      <c r="I94" s="2">
        <f t="shared" si="7"/>
        <v>21</v>
      </c>
      <c r="J94" t="s">
        <v>277</v>
      </c>
      <c r="K94">
        <f t="shared" si="6"/>
        <v>2017</v>
      </c>
    </row>
    <row r="95" spans="1:11" hidden="1" x14ac:dyDescent="0.2">
      <c r="A95" s="1">
        <v>42866</v>
      </c>
      <c r="B95" t="s">
        <v>12</v>
      </c>
      <c r="C95" t="s">
        <v>7</v>
      </c>
      <c r="D95">
        <v>20505460</v>
      </c>
      <c r="E95" t="s">
        <v>99</v>
      </c>
      <c r="G95" s="2">
        <v>21</v>
      </c>
      <c r="H95" s="2">
        <v>8437.4500000000007</v>
      </c>
      <c r="I95" s="2">
        <f t="shared" si="7"/>
        <v>21</v>
      </c>
      <c r="J95" t="s">
        <v>277</v>
      </c>
      <c r="K95">
        <f t="shared" si="6"/>
        <v>2017</v>
      </c>
    </row>
    <row r="96" spans="1:11" hidden="1" x14ac:dyDescent="0.2">
      <c r="A96" s="1">
        <v>42866</v>
      </c>
      <c r="B96" t="s">
        <v>12</v>
      </c>
      <c r="C96" t="s">
        <v>7</v>
      </c>
      <c r="D96">
        <v>20505460</v>
      </c>
      <c r="E96" t="s">
        <v>102</v>
      </c>
      <c r="G96" s="2">
        <v>21</v>
      </c>
      <c r="H96" s="2">
        <v>8374.4500000000007</v>
      </c>
      <c r="I96" s="2">
        <f t="shared" si="7"/>
        <v>21</v>
      </c>
      <c r="J96" t="s">
        <v>277</v>
      </c>
      <c r="K96">
        <f t="shared" si="6"/>
        <v>2017</v>
      </c>
    </row>
    <row r="97" spans="1:11" hidden="1" x14ac:dyDescent="0.2">
      <c r="A97" s="1">
        <v>42866</v>
      </c>
      <c r="B97" t="s">
        <v>12</v>
      </c>
      <c r="C97" t="s">
        <v>7</v>
      </c>
      <c r="D97">
        <v>20505460</v>
      </c>
      <c r="E97" t="s">
        <v>98</v>
      </c>
      <c r="G97" s="2">
        <v>63</v>
      </c>
      <c r="H97" s="2">
        <v>8500.4500000000007</v>
      </c>
      <c r="I97" s="2">
        <f t="shared" si="7"/>
        <v>63</v>
      </c>
      <c r="J97" t="s">
        <v>277</v>
      </c>
      <c r="K97">
        <f t="shared" si="6"/>
        <v>2017</v>
      </c>
    </row>
    <row r="98" spans="1:11" hidden="1" x14ac:dyDescent="0.2">
      <c r="A98" s="1">
        <v>42867</v>
      </c>
      <c r="B98" t="s">
        <v>15</v>
      </c>
      <c r="C98" t="s">
        <v>7</v>
      </c>
      <c r="D98">
        <v>20505460</v>
      </c>
      <c r="E98" t="s">
        <v>53</v>
      </c>
      <c r="G98" s="2">
        <v>21</v>
      </c>
      <c r="H98" s="2">
        <v>8521.4500000000007</v>
      </c>
      <c r="I98" s="2">
        <f t="shared" si="7"/>
        <v>21</v>
      </c>
      <c r="J98" t="s">
        <v>277</v>
      </c>
      <c r="K98">
        <f t="shared" ref="K98:K130" si="8">YEAR(A98)</f>
        <v>2017</v>
      </c>
    </row>
    <row r="99" spans="1:11" hidden="1" x14ac:dyDescent="0.2">
      <c r="A99" s="1">
        <v>42867</v>
      </c>
      <c r="B99" t="s">
        <v>12</v>
      </c>
      <c r="C99" t="s">
        <v>7</v>
      </c>
      <c r="D99">
        <v>20505460</v>
      </c>
      <c r="E99" t="s">
        <v>97</v>
      </c>
      <c r="G99" s="2">
        <v>21</v>
      </c>
      <c r="H99" s="2">
        <v>8542.4500000000007</v>
      </c>
      <c r="I99" s="2">
        <f t="shared" si="7"/>
        <v>21</v>
      </c>
      <c r="J99" t="s">
        <v>277</v>
      </c>
      <c r="K99">
        <f t="shared" si="8"/>
        <v>2017</v>
      </c>
    </row>
    <row r="100" spans="1:11" hidden="1" x14ac:dyDescent="0.2">
      <c r="A100" s="1">
        <v>42870</v>
      </c>
      <c r="B100" t="s">
        <v>12</v>
      </c>
      <c r="C100" t="s">
        <v>7</v>
      </c>
      <c r="D100">
        <v>20505460</v>
      </c>
      <c r="E100" t="s">
        <v>95</v>
      </c>
      <c r="G100" s="2">
        <v>21</v>
      </c>
      <c r="H100" s="2">
        <v>8605.4500000000007</v>
      </c>
      <c r="I100" s="2">
        <f t="shared" si="7"/>
        <v>21</v>
      </c>
      <c r="J100" t="s">
        <v>277</v>
      </c>
      <c r="K100">
        <f t="shared" si="8"/>
        <v>2017</v>
      </c>
    </row>
    <row r="101" spans="1:11" hidden="1" x14ac:dyDescent="0.2">
      <c r="A101" s="1">
        <v>42870</v>
      </c>
      <c r="B101" t="s">
        <v>12</v>
      </c>
      <c r="C101" t="s">
        <v>7</v>
      </c>
      <c r="D101">
        <v>20505460</v>
      </c>
      <c r="E101" t="s">
        <v>96</v>
      </c>
      <c r="G101" s="2">
        <v>42</v>
      </c>
      <c r="H101" s="2">
        <v>8584.4500000000007</v>
      </c>
      <c r="I101" s="2">
        <f t="shared" si="7"/>
        <v>42</v>
      </c>
      <c r="J101" t="s">
        <v>277</v>
      </c>
      <c r="K101">
        <f t="shared" si="8"/>
        <v>2017</v>
      </c>
    </row>
    <row r="102" spans="1:11" hidden="1" x14ac:dyDescent="0.2">
      <c r="A102" s="1">
        <v>42870</v>
      </c>
      <c r="B102" t="s">
        <v>12</v>
      </c>
      <c r="C102" t="s">
        <v>7</v>
      </c>
      <c r="D102">
        <v>20505460</v>
      </c>
      <c r="E102" t="s">
        <v>94</v>
      </c>
      <c r="G102" s="2">
        <v>42</v>
      </c>
      <c r="H102" s="2">
        <v>8647.4500000000007</v>
      </c>
      <c r="I102" s="2">
        <f t="shared" si="7"/>
        <v>42</v>
      </c>
      <c r="J102" t="s">
        <v>277</v>
      </c>
      <c r="K102">
        <f t="shared" si="8"/>
        <v>2017</v>
      </c>
    </row>
    <row r="103" spans="1:11" hidden="1" x14ac:dyDescent="0.2">
      <c r="A103" s="1">
        <v>42871</v>
      </c>
      <c r="B103" t="s">
        <v>12</v>
      </c>
      <c r="C103" t="s">
        <v>7</v>
      </c>
      <c r="D103">
        <v>20505460</v>
      </c>
      <c r="E103" t="s">
        <v>93</v>
      </c>
      <c r="G103" s="2">
        <v>21</v>
      </c>
      <c r="H103" s="2">
        <v>8668.4500000000007</v>
      </c>
      <c r="I103" s="2">
        <f t="shared" si="7"/>
        <v>21</v>
      </c>
      <c r="J103" t="s">
        <v>277</v>
      </c>
      <c r="K103">
        <f t="shared" si="8"/>
        <v>2017</v>
      </c>
    </row>
    <row r="104" spans="1:11" hidden="1" x14ac:dyDescent="0.2">
      <c r="A104" s="1">
        <v>42872</v>
      </c>
      <c r="B104" t="s">
        <v>12</v>
      </c>
      <c r="C104" t="s">
        <v>7</v>
      </c>
      <c r="D104">
        <v>20505460</v>
      </c>
      <c r="E104" t="s">
        <v>91</v>
      </c>
      <c r="G104" s="2">
        <v>21</v>
      </c>
      <c r="H104" s="2">
        <v>8710.4500000000007</v>
      </c>
      <c r="I104" s="2">
        <f t="shared" si="7"/>
        <v>21</v>
      </c>
      <c r="J104" t="s">
        <v>277</v>
      </c>
      <c r="K104">
        <f t="shared" si="8"/>
        <v>2017</v>
      </c>
    </row>
    <row r="105" spans="1:11" hidden="1" x14ac:dyDescent="0.2">
      <c r="A105" s="1">
        <v>42872</v>
      </c>
      <c r="B105" t="s">
        <v>12</v>
      </c>
      <c r="C105" t="s">
        <v>7</v>
      </c>
      <c r="D105">
        <v>20505460</v>
      </c>
      <c r="E105" t="s">
        <v>90</v>
      </c>
      <c r="G105" s="2">
        <v>21</v>
      </c>
      <c r="H105" s="2">
        <v>8731.4500000000007</v>
      </c>
      <c r="I105" s="2">
        <f t="shared" si="7"/>
        <v>21</v>
      </c>
      <c r="J105" t="s">
        <v>277</v>
      </c>
      <c r="K105">
        <f t="shared" si="8"/>
        <v>2017</v>
      </c>
    </row>
    <row r="106" spans="1:11" hidden="1" x14ac:dyDescent="0.2">
      <c r="A106" s="1">
        <v>42872</v>
      </c>
      <c r="B106" t="s">
        <v>12</v>
      </c>
      <c r="C106" t="s">
        <v>7</v>
      </c>
      <c r="D106">
        <v>20505460</v>
      </c>
      <c r="E106" t="s">
        <v>89</v>
      </c>
      <c r="G106" s="2">
        <v>21</v>
      </c>
      <c r="H106" s="2">
        <v>8752.4500000000007</v>
      </c>
      <c r="I106" s="2">
        <f t="shared" si="7"/>
        <v>21</v>
      </c>
      <c r="J106" t="s">
        <v>277</v>
      </c>
      <c r="K106">
        <f t="shared" si="8"/>
        <v>2017</v>
      </c>
    </row>
    <row r="107" spans="1:11" hidden="1" x14ac:dyDescent="0.2">
      <c r="A107" s="1">
        <v>42872</v>
      </c>
      <c r="B107" t="s">
        <v>12</v>
      </c>
      <c r="C107" t="s">
        <v>7</v>
      </c>
      <c r="D107">
        <v>20505460</v>
      </c>
      <c r="E107" t="s">
        <v>92</v>
      </c>
      <c r="G107" s="2">
        <v>21</v>
      </c>
      <c r="H107" s="2">
        <v>8689.4500000000007</v>
      </c>
      <c r="I107" s="2">
        <f t="shared" si="7"/>
        <v>21</v>
      </c>
      <c r="J107" t="s">
        <v>277</v>
      </c>
      <c r="K107">
        <f t="shared" si="8"/>
        <v>2017</v>
      </c>
    </row>
    <row r="108" spans="1:11" hidden="1" x14ac:dyDescent="0.2">
      <c r="A108" s="1">
        <v>42873</v>
      </c>
      <c r="B108" t="s">
        <v>12</v>
      </c>
      <c r="C108" t="s">
        <v>7</v>
      </c>
      <c r="D108">
        <v>20505460</v>
      </c>
      <c r="E108" t="s">
        <v>87</v>
      </c>
      <c r="G108" s="2">
        <v>21</v>
      </c>
      <c r="H108" s="2">
        <v>8815.4500000000007</v>
      </c>
      <c r="I108" s="2">
        <f t="shared" si="7"/>
        <v>21</v>
      </c>
      <c r="J108" t="s">
        <v>277</v>
      </c>
      <c r="K108">
        <f t="shared" si="8"/>
        <v>2017</v>
      </c>
    </row>
    <row r="109" spans="1:11" hidden="1" x14ac:dyDescent="0.2">
      <c r="A109" s="1">
        <v>42873</v>
      </c>
      <c r="B109" t="s">
        <v>12</v>
      </c>
      <c r="C109" t="s">
        <v>7</v>
      </c>
      <c r="D109">
        <v>20505460</v>
      </c>
      <c r="E109" t="s">
        <v>88</v>
      </c>
      <c r="G109" s="2">
        <v>42</v>
      </c>
      <c r="H109" s="2">
        <v>8794.4500000000007</v>
      </c>
      <c r="I109" s="2">
        <f t="shared" si="7"/>
        <v>42</v>
      </c>
      <c r="J109" t="s">
        <v>277</v>
      </c>
      <c r="K109">
        <f t="shared" si="8"/>
        <v>2017</v>
      </c>
    </row>
    <row r="110" spans="1:11" hidden="1" x14ac:dyDescent="0.2">
      <c r="A110" s="1">
        <v>42877</v>
      </c>
      <c r="B110" t="s">
        <v>12</v>
      </c>
      <c r="C110" t="s">
        <v>7</v>
      </c>
      <c r="D110">
        <v>20505460</v>
      </c>
      <c r="E110" t="s">
        <v>83</v>
      </c>
      <c r="G110" s="2">
        <v>42</v>
      </c>
      <c r="H110" s="2">
        <v>8920.4500000000007</v>
      </c>
      <c r="I110" s="2">
        <f t="shared" si="7"/>
        <v>42</v>
      </c>
      <c r="J110" t="s">
        <v>277</v>
      </c>
      <c r="K110">
        <f t="shared" si="8"/>
        <v>2017</v>
      </c>
    </row>
    <row r="111" spans="1:11" hidden="1" x14ac:dyDescent="0.2">
      <c r="A111" s="1">
        <v>42877</v>
      </c>
      <c r="B111" t="s">
        <v>15</v>
      </c>
      <c r="C111" t="s">
        <v>7</v>
      </c>
      <c r="D111">
        <v>20505460</v>
      </c>
      <c r="E111" t="s">
        <v>82</v>
      </c>
      <c r="G111" s="2">
        <v>63</v>
      </c>
      <c r="H111" s="2">
        <v>8983.4500000000007</v>
      </c>
      <c r="I111" s="2">
        <f t="shared" si="7"/>
        <v>63</v>
      </c>
      <c r="J111" t="s">
        <v>277</v>
      </c>
      <c r="K111">
        <f t="shared" si="8"/>
        <v>2017</v>
      </c>
    </row>
    <row r="112" spans="1:11" hidden="1" x14ac:dyDescent="0.2">
      <c r="A112" s="1">
        <v>42877</v>
      </c>
      <c r="B112" t="s">
        <v>12</v>
      </c>
      <c r="C112" t="s">
        <v>7</v>
      </c>
      <c r="D112">
        <v>20505460</v>
      </c>
      <c r="E112" t="s">
        <v>84</v>
      </c>
      <c r="G112" s="2">
        <v>21</v>
      </c>
      <c r="H112" s="2">
        <v>8878.4500000000007</v>
      </c>
      <c r="I112" s="2">
        <f t="shared" si="7"/>
        <v>21</v>
      </c>
      <c r="J112" t="s">
        <v>277</v>
      </c>
      <c r="K112">
        <f t="shared" si="8"/>
        <v>2017</v>
      </c>
    </row>
    <row r="113" spans="1:12" hidden="1" x14ac:dyDescent="0.2">
      <c r="A113" s="1">
        <v>42877</v>
      </c>
      <c r="B113" t="s">
        <v>12</v>
      </c>
      <c r="C113" t="s">
        <v>7</v>
      </c>
      <c r="D113">
        <v>20505460</v>
      </c>
      <c r="E113" t="s">
        <v>86</v>
      </c>
      <c r="G113" s="2">
        <v>21</v>
      </c>
      <c r="H113" s="2">
        <v>8836.4500000000007</v>
      </c>
      <c r="I113" s="2">
        <f t="shared" si="7"/>
        <v>21</v>
      </c>
      <c r="J113" t="s">
        <v>277</v>
      </c>
      <c r="K113">
        <f t="shared" si="8"/>
        <v>2017</v>
      </c>
    </row>
    <row r="114" spans="1:12" hidden="1" x14ac:dyDescent="0.2">
      <c r="A114" s="1">
        <v>42877</v>
      </c>
      <c r="B114" t="s">
        <v>12</v>
      </c>
      <c r="C114" t="s">
        <v>7</v>
      </c>
      <c r="D114">
        <v>20505460</v>
      </c>
      <c r="E114" t="s">
        <v>85</v>
      </c>
      <c r="G114" s="2">
        <v>21</v>
      </c>
      <c r="H114" s="2">
        <v>8857.4500000000007</v>
      </c>
      <c r="I114" s="2">
        <f t="shared" si="7"/>
        <v>21</v>
      </c>
      <c r="J114" t="s">
        <v>277</v>
      </c>
      <c r="K114">
        <f t="shared" si="8"/>
        <v>2017</v>
      </c>
    </row>
    <row r="115" spans="1:12" hidden="1" x14ac:dyDescent="0.2">
      <c r="A115" s="1">
        <v>42879</v>
      </c>
      <c r="B115" t="s">
        <v>6</v>
      </c>
      <c r="C115" t="s">
        <v>7</v>
      </c>
      <c r="D115">
        <v>20505460</v>
      </c>
      <c r="E115">
        <v>366</v>
      </c>
      <c r="F115" s="2">
        <v>14</v>
      </c>
      <c r="H115" s="2">
        <v>8969.4500000000007</v>
      </c>
      <c r="I115" s="2">
        <f t="shared" si="7"/>
        <v>-14</v>
      </c>
      <c r="J115" t="s">
        <v>277</v>
      </c>
      <c r="K115">
        <f t="shared" si="8"/>
        <v>2017</v>
      </c>
      <c r="L115" t="s">
        <v>300</v>
      </c>
    </row>
    <row r="116" spans="1:12" hidden="1" x14ac:dyDescent="0.2">
      <c r="A116" s="1">
        <v>42879</v>
      </c>
      <c r="B116" t="s">
        <v>6</v>
      </c>
      <c r="C116" t="s">
        <v>7</v>
      </c>
      <c r="D116">
        <v>20505460</v>
      </c>
      <c r="E116">
        <v>367</v>
      </c>
      <c r="F116" s="2">
        <v>53.3</v>
      </c>
      <c r="H116" s="2">
        <v>8916.15</v>
      </c>
      <c r="I116" s="2">
        <f t="shared" si="7"/>
        <v>-53.3</v>
      </c>
      <c r="J116" t="s">
        <v>294</v>
      </c>
      <c r="K116">
        <f t="shared" si="8"/>
        <v>2017</v>
      </c>
      <c r="L116" t="s">
        <v>338</v>
      </c>
    </row>
    <row r="117" spans="1:12" hidden="1" x14ac:dyDescent="0.2">
      <c r="A117" s="1">
        <v>42879</v>
      </c>
      <c r="B117" t="s">
        <v>12</v>
      </c>
      <c r="C117" t="s">
        <v>7</v>
      </c>
      <c r="D117">
        <v>20505460</v>
      </c>
      <c r="E117" t="s">
        <v>81</v>
      </c>
      <c r="G117" s="2">
        <v>21</v>
      </c>
      <c r="H117" s="2">
        <v>8937.15</v>
      </c>
      <c r="I117" s="2">
        <f t="shared" si="7"/>
        <v>21</v>
      </c>
      <c r="J117" t="s">
        <v>277</v>
      </c>
      <c r="K117">
        <f t="shared" si="8"/>
        <v>2017</v>
      </c>
    </row>
    <row r="118" spans="1:12" hidden="1" x14ac:dyDescent="0.2">
      <c r="A118" s="1">
        <v>42879</v>
      </c>
      <c r="B118" t="s">
        <v>12</v>
      </c>
      <c r="C118" t="s">
        <v>7</v>
      </c>
      <c r="D118">
        <v>20505460</v>
      </c>
      <c r="E118" t="s">
        <v>80</v>
      </c>
      <c r="G118" s="2">
        <v>35</v>
      </c>
      <c r="H118" s="2">
        <v>8972.15</v>
      </c>
      <c r="I118" s="2">
        <f t="shared" si="7"/>
        <v>35</v>
      </c>
      <c r="J118" t="s">
        <v>277</v>
      </c>
      <c r="K118">
        <f t="shared" si="8"/>
        <v>2017</v>
      </c>
    </row>
    <row r="119" spans="1:12" hidden="1" x14ac:dyDescent="0.2">
      <c r="A119" s="1">
        <v>42880</v>
      </c>
      <c r="B119" t="s">
        <v>9</v>
      </c>
      <c r="C119" t="s">
        <v>7</v>
      </c>
      <c r="D119">
        <v>20505460</v>
      </c>
      <c r="E119">
        <v>500193</v>
      </c>
      <c r="G119" s="2">
        <v>98.5</v>
      </c>
      <c r="H119" s="2">
        <v>9070.65</v>
      </c>
      <c r="I119" s="2">
        <v>12</v>
      </c>
      <c r="J119" t="s">
        <v>273</v>
      </c>
      <c r="K119">
        <f t="shared" si="8"/>
        <v>2017</v>
      </c>
    </row>
    <row r="120" spans="1:12" hidden="1" x14ac:dyDescent="0.2">
      <c r="A120" s="1">
        <v>42880</v>
      </c>
      <c r="I120" s="2">
        <v>86.5</v>
      </c>
      <c r="J120" t="s">
        <v>277</v>
      </c>
      <c r="K120">
        <f t="shared" si="8"/>
        <v>2017</v>
      </c>
    </row>
    <row r="121" spans="1:12" hidden="1" x14ac:dyDescent="0.2">
      <c r="A121" s="1">
        <v>42880</v>
      </c>
      <c r="B121" t="s">
        <v>12</v>
      </c>
      <c r="C121" t="s">
        <v>7</v>
      </c>
      <c r="D121">
        <v>20505460</v>
      </c>
      <c r="E121" t="s">
        <v>79</v>
      </c>
      <c r="G121" s="2">
        <v>7</v>
      </c>
      <c r="H121" s="2">
        <v>9077.65</v>
      </c>
      <c r="I121" s="2">
        <f t="shared" ref="I121:I152" si="9">G121-F121</f>
        <v>7</v>
      </c>
      <c r="J121" t="s">
        <v>277</v>
      </c>
      <c r="K121">
        <f t="shared" si="8"/>
        <v>2017</v>
      </c>
    </row>
    <row r="122" spans="1:12" hidden="1" x14ac:dyDescent="0.2">
      <c r="A122" s="1">
        <v>42885</v>
      </c>
      <c r="B122" t="s">
        <v>6</v>
      </c>
      <c r="C122" t="s">
        <v>7</v>
      </c>
      <c r="D122">
        <v>20505460</v>
      </c>
      <c r="E122">
        <v>374</v>
      </c>
      <c r="F122" s="2">
        <v>80</v>
      </c>
      <c r="H122" s="2">
        <v>8997.65</v>
      </c>
      <c r="I122" s="2">
        <f t="shared" si="9"/>
        <v>-80</v>
      </c>
      <c r="J122" t="s">
        <v>280</v>
      </c>
      <c r="K122">
        <f t="shared" si="8"/>
        <v>2017</v>
      </c>
    </row>
    <row r="123" spans="1:12" hidden="1" x14ac:dyDescent="0.2">
      <c r="A123" s="1">
        <v>42887</v>
      </c>
      <c r="B123" t="s">
        <v>6</v>
      </c>
      <c r="C123" t="s">
        <v>7</v>
      </c>
      <c r="D123">
        <v>20505460</v>
      </c>
      <c r="E123">
        <v>373</v>
      </c>
      <c r="F123" s="2">
        <v>60</v>
      </c>
      <c r="H123" s="2">
        <v>8937.65</v>
      </c>
      <c r="I123" s="2">
        <f t="shared" si="9"/>
        <v>-60</v>
      </c>
      <c r="J123" t="s">
        <v>280</v>
      </c>
      <c r="K123">
        <f t="shared" si="8"/>
        <v>2017</v>
      </c>
    </row>
    <row r="124" spans="1:12" hidden="1" x14ac:dyDescent="0.2">
      <c r="A124" s="1">
        <v>42888</v>
      </c>
      <c r="B124" t="s">
        <v>12</v>
      </c>
      <c r="C124" t="s">
        <v>7</v>
      </c>
      <c r="D124">
        <v>20505460</v>
      </c>
      <c r="E124" t="s">
        <v>78</v>
      </c>
      <c r="G124" s="2">
        <v>21</v>
      </c>
      <c r="H124" s="2">
        <v>8958.65</v>
      </c>
      <c r="I124" s="2">
        <f t="shared" si="9"/>
        <v>21</v>
      </c>
      <c r="J124" t="s">
        <v>277</v>
      </c>
      <c r="K124">
        <f t="shared" si="8"/>
        <v>2017</v>
      </c>
    </row>
    <row r="125" spans="1:12" hidden="1" x14ac:dyDescent="0.2">
      <c r="A125" s="1">
        <v>42891</v>
      </c>
      <c r="B125" t="s">
        <v>10</v>
      </c>
      <c r="C125" t="s">
        <v>7</v>
      </c>
      <c r="D125">
        <v>20505460</v>
      </c>
      <c r="E125" t="s">
        <v>11</v>
      </c>
      <c r="G125" s="2">
        <v>42</v>
      </c>
      <c r="H125" s="2">
        <v>9000.65</v>
      </c>
      <c r="I125" s="2">
        <f t="shared" si="9"/>
        <v>42</v>
      </c>
      <c r="J125" t="s">
        <v>273</v>
      </c>
      <c r="K125">
        <f t="shared" si="8"/>
        <v>2017</v>
      </c>
    </row>
    <row r="126" spans="1:12" hidden="1" x14ac:dyDescent="0.2">
      <c r="A126" s="1">
        <v>42891</v>
      </c>
      <c r="B126" t="s">
        <v>12</v>
      </c>
      <c r="C126" t="s">
        <v>7</v>
      </c>
      <c r="D126">
        <v>20505460</v>
      </c>
      <c r="E126" t="s">
        <v>77</v>
      </c>
      <c r="G126" s="2">
        <v>21</v>
      </c>
      <c r="H126" s="2">
        <v>9021.65</v>
      </c>
      <c r="I126" s="2">
        <f t="shared" si="9"/>
        <v>21</v>
      </c>
      <c r="J126" t="s">
        <v>277</v>
      </c>
      <c r="K126">
        <f t="shared" si="8"/>
        <v>2017</v>
      </c>
    </row>
    <row r="127" spans="1:12" hidden="1" x14ac:dyDescent="0.2">
      <c r="A127" s="1">
        <v>42891</v>
      </c>
      <c r="B127" t="s">
        <v>12</v>
      </c>
      <c r="C127" t="s">
        <v>7</v>
      </c>
      <c r="D127">
        <v>20505460</v>
      </c>
      <c r="E127" t="s">
        <v>76</v>
      </c>
      <c r="G127" s="2">
        <v>21</v>
      </c>
      <c r="H127" s="2">
        <v>9042.65</v>
      </c>
      <c r="I127" s="2">
        <f t="shared" si="9"/>
        <v>21</v>
      </c>
      <c r="J127" t="s">
        <v>277</v>
      </c>
      <c r="K127">
        <f t="shared" si="8"/>
        <v>2017</v>
      </c>
    </row>
    <row r="128" spans="1:12" hidden="1" x14ac:dyDescent="0.2">
      <c r="A128" s="1">
        <v>42891</v>
      </c>
      <c r="B128" t="s">
        <v>15</v>
      </c>
      <c r="C128" t="s">
        <v>7</v>
      </c>
      <c r="D128">
        <v>20505460</v>
      </c>
      <c r="E128" t="s">
        <v>75</v>
      </c>
      <c r="G128" s="2">
        <v>21</v>
      </c>
      <c r="H128" s="2">
        <v>9063.65</v>
      </c>
      <c r="I128" s="2">
        <f t="shared" si="9"/>
        <v>21</v>
      </c>
      <c r="J128" t="s">
        <v>277</v>
      </c>
      <c r="K128">
        <f t="shared" si="8"/>
        <v>2017</v>
      </c>
    </row>
    <row r="129" spans="1:12" hidden="1" x14ac:dyDescent="0.2">
      <c r="A129" s="1">
        <v>42891</v>
      </c>
      <c r="B129" t="s">
        <v>15</v>
      </c>
      <c r="C129" t="s">
        <v>7</v>
      </c>
      <c r="D129">
        <v>20505460</v>
      </c>
      <c r="E129" t="s">
        <v>74</v>
      </c>
      <c r="G129" s="2">
        <v>21</v>
      </c>
      <c r="H129" s="2">
        <v>9084.65</v>
      </c>
      <c r="I129" s="2">
        <f t="shared" si="9"/>
        <v>21</v>
      </c>
      <c r="J129" t="s">
        <v>277</v>
      </c>
      <c r="K129">
        <f t="shared" si="8"/>
        <v>2017</v>
      </c>
    </row>
    <row r="130" spans="1:12" hidden="1" x14ac:dyDescent="0.2">
      <c r="A130" s="1">
        <v>42893</v>
      </c>
      <c r="B130" t="s">
        <v>12</v>
      </c>
      <c r="C130" t="s">
        <v>7</v>
      </c>
      <c r="D130">
        <v>20505460</v>
      </c>
      <c r="E130" t="s">
        <v>73</v>
      </c>
      <c r="G130" s="2">
        <v>21</v>
      </c>
      <c r="H130" s="2">
        <v>9105.65</v>
      </c>
      <c r="I130" s="2">
        <f t="shared" si="9"/>
        <v>21</v>
      </c>
      <c r="J130" t="s">
        <v>277</v>
      </c>
      <c r="K130">
        <f t="shared" si="8"/>
        <v>2017</v>
      </c>
    </row>
    <row r="131" spans="1:12" hidden="1" x14ac:dyDescent="0.2">
      <c r="A131" s="1">
        <v>42894</v>
      </c>
      <c r="B131" t="s">
        <v>9</v>
      </c>
      <c r="C131" t="s">
        <v>7</v>
      </c>
      <c r="D131">
        <v>20505460</v>
      </c>
      <c r="E131">
        <v>500194</v>
      </c>
      <c r="G131" s="2">
        <v>42</v>
      </c>
      <c r="H131" s="2">
        <v>9147.65</v>
      </c>
      <c r="I131" s="2">
        <f t="shared" si="9"/>
        <v>42</v>
      </c>
      <c r="J131" t="s">
        <v>277</v>
      </c>
      <c r="K131">
        <v>2017</v>
      </c>
      <c r="L131" t="s">
        <v>301</v>
      </c>
    </row>
    <row r="132" spans="1:12" hidden="1" x14ac:dyDescent="0.2">
      <c r="A132" s="1">
        <v>42895</v>
      </c>
      <c r="B132" t="s">
        <v>10</v>
      </c>
      <c r="C132" t="s">
        <v>7</v>
      </c>
      <c r="D132">
        <v>20505460</v>
      </c>
      <c r="E132" t="s">
        <v>11</v>
      </c>
      <c r="G132" s="2">
        <v>90</v>
      </c>
      <c r="H132" s="2">
        <v>9237.65</v>
      </c>
      <c r="I132" s="2">
        <f t="shared" si="9"/>
        <v>90</v>
      </c>
      <c r="J132" t="s">
        <v>273</v>
      </c>
      <c r="K132">
        <f t="shared" ref="K132:K138" si="10">YEAR(A132)</f>
        <v>2017</v>
      </c>
    </row>
    <row r="133" spans="1:12" hidden="1" x14ac:dyDescent="0.2">
      <c r="A133" s="1">
        <v>42899</v>
      </c>
      <c r="B133" t="s">
        <v>12</v>
      </c>
      <c r="C133" t="s">
        <v>7</v>
      </c>
      <c r="D133">
        <v>20505460</v>
      </c>
      <c r="E133" t="s">
        <v>72</v>
      </c>
      <c r="G133" s="2">
        <v>21</v>
      </c>
      <c r="H133" s="2">
        <v>9258.65</v>
      </c>
      <c r="I133" s="2">
        <f t="shared" si="9"/>
        <v>21</v>
      </c>
      <c r="J133" t="s">
        <v>277</v>
      </c>
      <c r="K133">
        <f t="shared" si="10"/>
        <v>2017</v>
      </c>
    </row>
    <row r="134" spans="1:12" hidden="1" x14ac:dyDescent="0.2">
      <c r="A134" s="1">
        <v>42900</v>
      </c>
      <c r="B134" t="s">
        <v>6</v>
      </c>
      <c r="C134" t="s">
        <v>7</v>
      </c>
      <c r="D134">
        <v>20505460</v>
      </c>
      <c r="E134">
        <v>370</v>
      </c>
      <c r="F134" s="2">
        <v>40</v>
      </c>
      <c r="H134" s="2">
        <v>9218.65</v>
      </c>
      <c r="I134" s="2">
        <f t="shared" si="9"/>
        <v>-40</v>
      </c>
      <c r="J134" t="s">
        <v>280</v>
      </c>
      <c r="K134">
        <f t="shared" si="10"/>
        <v>2017</v>
      </c>
    </row>
    <row r="135" spans="1:12" hidden="1" x14ac:dyDescent="0.2">
      <c r="A135" s="1">
        <v>42907</v>
      </c>
      <c r="B135" t="s">
        <v>6</v>
      </c>
      <c r="C135" t="s">
        <v>7</v>
      </c>
      <c r="D135">
        <v>20505460</v>
      </c>
      <c r="E135">
        <v>369</v>
      </c>
      <c r="F135" s="2">
        <v>60</v>
      </c>
      <c r="H135" s="2">
        <v>9138.65</v>
      </c>
      <c r="I135" s="2">
        <f t="shared" si="9"/>
        <v>-60</v>
      </c>
      <c r="J135" t="s">
        <v>280</v>
      </c>
      <c r="K135">
        <f t="shared" si="10"/>
        <v>2017</v>
      </c>
    </row>
    <row r="136" spans="1:12" hidden="1" x14ac:dyDescent="0.2">
      <c r="A136" s="1">
        <v>42907</v>
      </c>
      <c r="B136" t="s">
        <v>6</v>
      </c>
      <c r="C136" t="s">
        <v>7</v>
      </c>
      <c r="D136">
        <v>20505460</v>
      </c>
      <c r="E136">
        <v>371</v>
      </c>
      <c r="F136" s="2">
        <v>20</v>
      </c>
      <c r="H136" s="2">
        <v>9198.65</v>
      </c>
      <c r="I136" s="2">
        <f t="shared" si="9"/>
        <v>-20</v>
      </c>
      <c r="J136" t="s">
        <v>280</v>
      </c>
      <c r="K136">
        <f t="shared" si="10"/>
        <v>2017</v>
      </c>
    </row>
    <row r="137" spans="1:12" hidden="1" x14ac:dyDescent="0.2">
      <c r="A137" s="1">
        <v>42908</v>
      </c>
      <c r="B137" t="s">
        <v>6</v>
      </c>
      <c r="C137" t="s">
        <v>7</v>
      </c>
      <c r="D137">
        <v>20505460</v>
      </c>
      <c r="E137">
        <v>372</v>
      </c>
      <c r="F137" s="2">
        <v>40</v>
      </c>
      <c r="H137" s="2">
        <v>9098.65</v>
      </c>
      <c r="I137" s="2">
        <f t="shared" si="9"/>
        <v>-40</v>
      </c>
      <c r="J137" t="s">
        <v>280</v>
      </c>
      <c r="K137">
        <f t="shared" si="10"/>
        <v>2017</v>
      </c>
    </row>
    <row r="138" spans="1:12" hidden="1" x14ac:dyDescent="0.2">
      <c r="A138" s="1">
        <v>42909</v>
      </c>
      <c r="B138" t="s">
        <v>10</v>
      </c>
      <c r="C138" t="s">
        <v>7</v>
      </c>
      <c r="D138">
        <v>20505460</v>
      </c>
      <c r="E138" t="s">
        <v>11</v>
      </c>
      <c r="G138" s="2">
        <v>66</v>
      </c>
      <c r="H138" s="2">
        <v>9164.65</v>
      </c>
      <c r="I138" s="2">
        <f t="shared" si="9"/>
        <v>66</v>
      </c>
      <c r="J138" t="s">
        <v>273</v>
      </c>
      <c r="K138">
        <f t="shared" si="10"/>
        <v>2017</v>
      </c>
    </row>
    <row r="139" spans="1:12" hidden="1" x14ac:dyDescent="0.2">
      <c r="A139" s="1">
        <v>42915</v>
      </c>
      <c r="B139" t="s">
        <v>9</v>
      </c>
      <c r="C139" t="s">
        <v>7</v>
      </c>
      <c r="D139">
        <v>20505460</v>
      </c>
      <c r="E139">
        <v>500195</v>
      </c>
      <c r="G139" s="2">
        <v>64</v>
      </c>
      <c r="H139" s="2">
        <v>9228.65</v>
      </c>
      <c r="I139" s="2">
        <f t="shared" si="9"/>
        <v>64</v>
      </c>
      <c r="J139" t="s">
        <v>277</v>
      </c>
      <c r="K139">
        <v>2017</v>
      </c>
      <c r="L139" t="s">
        <v>300</v>
      </c>
    </row>
    <row r="140" spans="1:12" hidden="1" x14ac:dyDescent="0.2">
      <c r="A140" s="1">
        <v>42916</v>
      </c>
      <c r="B140" t="s">
        <v>10</v>
      </c>
      <c r="C140" t="s">
        <v>7</v>
      </c>
      <c r="D140">
        <v>20505460</v>
      </c>
      <c r="E140" t="s">
        <v>11</v>
      </c>
      <c r="G140" s="2">
        <v>12</v>
      </c>
      <c r="H140" s="2">
        <v>9240.65</v>
      </c>
      <c r="I140" s="2">
        <f t="shared" si="9"/>
        <v>12</v>
      </c>
      <c r="J140" t="s">
        <v>273</v>
      </c>
      <c r="K140">
        <f t="shared" ref="K140:K171" si="11">YEAR(A140)</f>
        <v>2017</v>
      </c>
    </row>
    <row r="141" spans="1:12" hidden="1" x14ac:dyDescent="0.2">
      <c r="A141" s="1">
        <v>42927</v>
      </c>
      <c r="B141" t="s">
        <v>8</v>
      </c>
      <c r="C141" t="s">
        <v>7</v>
      </c>
      <c r="D141">
        <v>20505460</v>
      </c>
      <c r="E141">
        <v>378</v>
      </c>
      <c r="F141" s="2">
        <v>14</v>
      </c>
      <c r="H141" s="2">
        <v>9226.65</v>
      </c>
      <c r="I141" s="2">
        <f t="shared" si="9"/>
        <v>-14</v>
      </c>
      <c r="J141" t="s">
        <v>303</v>
      </c>
      <c r="K141">
        <f t="shared" si="11"/>
        <v>2017</v>
      </c>
      <c r="L141" t="s">
        <v>306</v>
      </c>
    </row>
    <row r="142" spans="1:12" hidden="1" x14ac:dyDescent="0.2">
      <c r="A142" s="1">
        <v>42928</v>
      </c>
      <c r="B142" t="s">
        <v>12</v>
      </c>
      <c r="C142" t="s">
        <v>7</v>
      </c>
      <c r="D142">
        <v>20505460</v>
      </c>
      <c r="E142" t="s">
        <v>61</v>
      </c>
      <c r="G142" s="2">
        <v>14</v>
      </c>
      <c r="H142" s="2">
        <v>9394.65</v>
      </c>
      <c r="I142" s="2">
        <f t="shared" si="9"/>
        <v>14</v>
      </c>
      <c r="J142" t="s">
        <v>277</v>
      </c>
      <c r="K142">
        <f t="shared" si="11"/>
        <v>2017</v>
      </c>
    </row>
    <row r="143" spans="1:12" hidden="1" x14ac:dyDescent="0.2">
      <c r="A143" s="1">
        <v>42928</v>
      </c>
      <c r="B143" t="s">
        <v>12</v>
      </c>
      <c r="C143" t="s">
        <v>7</v>
      </c>
      <c r="D143">
        <v>20505460</v>
      </c>
      <c r="E143" t="s">
        <v>63</v>
      </c>
      <c r="G143" s="2">
        <v>14</v>
      </c>
      <c r="H143" s="2">
        <v>9352.65</v>
      </c>
      <c r="I143" s="2">
        <f t="shared" si="9"/>
        <v>14</v>
      </c>
      <c r="J143" t="s">
        <v>277</v>
      </c>
      <c r="K143">
        <f t="shared" si="11"/>
        <v>2017</v>
      </c>
    </row>
    <row r="144" spans="1:12" hidden="1" x14ac:dyDescent="0.2">
      <c r="A144" s="1">
        <v>42928</v>
      </c>
      <c r="B144" t="s">
        <v>12</v>
      </c>
      <c r="C144" t="s">
        <v>7</v>
      </c>
      <c r="D144">
        <v>20505460</v>
      </c>
      <c r="E144" t="s">
        <v>68</v>
      </c>
      <c r="G144" s="2">
        <v>14</v>
      </c>
      <c r="H144" s="2">
        <v>9282.65</v>
      </c>
      <c r="I144" s="2">
        <f t="shared" si="9"/>
        <v>14</v>
      </c>
      <c r="J144" t="s">
        <v>277</v>
      </c>
      <c r="K144">
        <f t="shared" si="11"/>
        <v>2017</v>
      </c>
    </row>
    <row r="145" spans="1:12" hidden="1" x14ac:dyDescent="0.2">
      <c r="A145" s="1">
        <v>42928</v>
      </c>
      <c r="B145" t="s">
        <v>12</v>
      </c>
      <c r="C145" t="s">
        <v>7</v>
      </c>
      <c r="D145">
        <v>20505460</v>
      </c>
      <c r="E145" t="s">
        <v>69</v>
      </c>
      <c r="G145" s="2">
        <v>14</v>
      </c>
      <c r="H145" s="2">
        <v>9268.65</v>
      </c>
      <c r="I145" s="2">
        <f t="shared" si="9"/>
        <v>14</v>
      </c>
      <c r="J145" t="s">
        <v>277</v>
      </c>
      <c r="K145">
        <f t="shared" si="11"/>
        <v>2017</v>
      </c>
    </row>
    <row r="146" spans="1:12" hidden="1" x14ac:dyDescent="0.2">
      <c r="A146" s="1">
        <v>42928</v>
      </c>
      <c r="B146" t="s">
        <v>12</v>
      </c>
      <c r="C146" t="s">
        <v>7</v>
      </c>
      <c r="D146">
        <v>20505460</v>
      </c>
      <c r="E146" t="s">
        <v>71</v>
      </c>
      <c r="G146" s="2">
        <v>14</v>
      </c>
      <c r="H146" s="2">
        <v>9240.65</v>
      </c>
      <c r="I146" s="2">
        <f t="shared" si="9"/>
        <v>14</v>
      </c>
      <c r="J146" t="s">
        <v>277</v>
      </c>
      <c r="K146">
        <f t="shared" si="11"/>
        <v>2017</v>
      </c>
    </row>
    <row r="147" spans="1:12" hidden="1" x14ac:dyDescent="0.2">
      <c r="A147" s="1">
        <v>42928</v>
      </c>
      <c r="B147" t="s">
        <v>12</v>
      </c>
      <c r="C147" t="s">
        <v>7</v>
      </c>
      <c r="D147">
        <v>20505460</v>
      </c>
      <c r="E147" t="s">
        <v>70</v>
      </c>
      <c r="G147" s="2">
        <v>14</v>
      </c>
      <c r="H147" s="2">
        <v>9254.65</v>
      </c>
      <c r="I147" s="2">
        <f t="shared" si="9"/>
        <v>14</v>
      </c>
      <c r="J147" t="s">
        <v>277</v>
      </c>
      <c r="K147">
        <f t="shared" si="11"/>
        <v>2017</v>
      </c>
    </row>
    <row r="148" spans="1:12" hidden="1" x14ac:dyDescent="0.2">
      <c r="A148" s="1">
        <v>42928</v>
      </c>
      <c r="B148" t="s">
        <v>12</v>
      </c>
      <c r="C148" t="s">
        <v>7</v>
      </c>
      <c r="D148">
        <v>20505460</v>
      </c>
      <c r="E148" t="s">
        <v>66</v>
      </c>
      <c r="G148" s="2">
        <v>14</v>
      </c>
      <c r="H148" s="2">
        <v>9310.65</v>
      </c>
      <c r="I148" s="2">
        <f t="shared" si="9"/>
        <v>14</v>
      </c>
      <c r="J148" t="s">
        <v>277</v>
      </c>
      <c r="K148">
        <f t="shared" si="11"/>
        <v>2017</v>
      </c>
    </row>
    <row r="149" spans="1:12" hidden="1" x14ac:dyDescent="0.2">
      <c r="A149" s="1">
        <v>42928</v>
      </c>
      <c r="B149" t="s">
        <v>12</v>
      </c>
      <c r="C149" t="s">
        <v>7</v>
      </c>
      <c r="D149">
        <v>20505460</v>
      </c>
      <c r="E149" t="s">
        <v>64</v>
      </c>
      <c r="G149" s="2">
        <v>14</v>
      </c>
      <c r="H149" s="2">
        <v>9338.65</v>
      </c>
      <c r="I149" s="2">
        <f t="shared" si="9"/>
        <v>14</v>
      </c>
      <c r="J149" t="s">
        <v>277</v>
      </c>
      <c r="K149">
        <f t="shared" si="11"/>
        <v>2017</v>
      </c>
    </row>
    <row r="150" spans="1:12" hidden="1" x14ac:dyDescent="0.2">
      <c r="A150" s="1">
        <v>42928</v>
      </c>
      <c r="B150" t="s">
        <v>12</v>
      </c>
      <c r="C150" t="s">
        <v>7</v>
      </c>
      <c r="D150">
        <v>20505460</v>
      </c>
      <c r="E150" t="s">
        <v>65</v>
      </c>
      <c r="G150" s="2">
        <v>14</v>
      </c>
      <c r="H150" s="2">
        <v>9324.65</v>
      </c>
      <c r="I150" s="2">
        <f t="shared" si="9"/>
        <v>14</v>
      </c>
      <c r="J150" t="s">
        <v>277</v>
      </c>
      <c r="K150">
        <f t="shared" si="11"/>
        <v>2017</v>
      </c>
    </row>
    <row r="151" spans="1:12" hidden="1" x14ac:dyDescent="0.2">
      <c r="A151" s="1">
        <v>42928</v>
      </c>
      <c r="B151" t="s">
        <v>12</v>
      </c>
      <c r="C151" t="s">
        <v>7</v>
      </c>
      <c r="D151">
        <v>20505460</v>
      </c>
      <c r="E151" t="s">
        <v>67</v>
      </c>
      <c r="G151" s="2">
        <v>14</v>
      </c>
      <c r="H151" s="2">
        <v>9296.65</v>
      </c>
      <c r="I151" s="2">
        <f t="shared" si="9"/>
        <v>14</v>
      </c>
      <c r="J151" t="s">
        <v>277</v>
      </c>
      <c r="K151">
        <f t="shared" si="11"/>
        <v>2017</v>
      </c>
    </row>
    <row r="152" spans="1:12" hidden="1" x14ac:dyDescent="0.2">
      <c r="A152" s="1">
        <v>42928</v>
      </c>
      <c r="B152" t="s">
        <v>12</v>
      </c>
      <c r="C152" t="s">
        <v>7</v>
      </c>
      <c r="D152">
        <v>20505460</v>
      </c>
      <c r="E152" t="s">
        <v>62</v>
      </c>
      <c r="G152" s="2">
        <v>28</v>
      </c>
      <c r="H152" s="2">
        <v>9380.65</v>
      </c>
      <c r="I152" s="2">
        <f t="shared" si="9"/>
        <v>28</v>
      </c>
      <c r="J152" t="s">
        <v>277</v>
      </c>
      <c r="K152">
        <f t="shared" si="11"/>
        <v>2017</v>
      </c>
    </row>
    <row r="153" spans="1:12" hidden="1" x14ac:dyDescent="0.2">
      <c r="A153" s="1">
        <v>42929</v>
      </c>
      <c r="B153" t="s">
        <v>12</v>
      </c>
      <c r="C153" t="s">
        <v>7</v>
      </c>
      <c r="D153">
        <v>20505460</v>
      </c>
      <c r="E153" t="s">
        <v>59</v>
      </c>
      <c r="G153" s="2">
        <v>14</v>
      </c>
      <c r="H153" s="2">
        <v>9436.65</v>
      </c>
      <c r="I153" s="2">
        <f t="shared" ref="I153:I184" si="12">G153-F153</f>
        <v>14</v>
      </c>
      <c r="J153" t="s">
        <v>277</v>
      </c>
      <c r="K153">
        <f t="shared" si="11"/>
        <v>2017</v>
      </c>
    </row>
    <row r="154" spans="1:12" hidden="1" x14ac:dyDescent="0.2">
      <c r="A154" s="1">
        <v>42929</v>
      </c>
      <c r="B154" t="s">
        <v>12</v>
      </c>
      <c r="C154" t="s">
        <v>7</v>
      </c>
      <c r="D154">
        <v>20505460</v>
      </c>
      <c r="E154" t="s">
        <v>60</v>
      </c>
      <c r="G154" s="2">
        <v>28</v>
      </c>
      <c r="H154" s="2">
        <v>9422.65</v>
      </c>
      <c r="I154" s="2">
        <f t="shared" si="12"/>
        <v>28</v>
      </c>
      <c r="J154" t="s">
        <v>277</v>
      </c>
      <c r="K154">
        <f t="shared" si="11"/>
        <v>2017</v>
      </c>
    </row>
    <row r="155" spans="1:12" hidden="1" x14ac:dyDescent="0.2">
      <c r="A155" s="1">
        <v>42929</v>
      </c>
      <c r="B155" t="s">
        <v>12</v>
      </c>
      <c r="C155" t="s">
        <v>7</v>
      </c>
      <c r="D155">
        <v>20505460</v>
      </c>
      <c r="E155" t="s">
        <v>57</v>
      </c>
      <c r="G155" s="2">
        <v>14</v>
      </c>
      <c r="H155" s="2">
        <v>9464.65</v>
      </c>
      <c r="I155" s="2">
        <f t="shared" si="12"/>
        <v>14</v>
      </c>
      <c r="J155" t="s">
        <v>277</v>
      </c>
      <c r="K155">
        <f t="shared" si="11"/>
        <v>2017</v>
      </c>
    </row>
    <row r="156" spans="1:12" hidden="1" x14ac:dyDescent="0.2">
      <c r="A156" s="1">
        <v>42929</v>
      </c>
      <c r="B156" t="s">
        <v>15</v>
      </c>
      <c r="C156" t="s">
        <v>7</v>
      </c>
      <c r="D156">
        <v>20505460</v>
      </c>
      <c r="E156" t="s">
        <v>58</v>
      </c>
      <c r="G156" s="2">
        <v>14</v>
      </c>
      <c r="H156" s="2">
        <v>9450.65</v>
      </c>
      <c r="I156" s="2">
        <f t="shared" si="12"/>
        <v>14</v>
      </c>
      <c r="J156" t="s">
        <v>277</v>
      </c>
      <c r="K156">
        <f t="shared" si="11"/>
        <v>2017</v>
      </c>
    </row>
    <row r="157" spans="1:12" hidden="1" x14ac:dyDescent="0.2">
      <c r="A157" s="1">
        <v>42933</v>
      </c>
      <c r="B157" t="s">
        <v>6</v>
      </c>
      <c r="C157" t="s">
        <v>7</v>
      </c>
      <c r="D157">
        <v>20505460</v>
      </c>
      <c r="E157">
        <v>377</v>
      </c>
      <c r="F157" s="2">
        <v>71.95</v>
      </c>
      <c r="H157" s="2">
        <v>9392.7000000000007</v>
      </c>
      <c r="I157" s="12">
        <f t="shared" si="12"/>
        <v>-71.95</v>
      </c>
      <c r="J157" t="s">
        <v>294</v>
      </c>
      <c r="K157">
        <f t="shared" si="11"/>
        <v>2017</v>
      </c>
      <c r="L157" t="s">
        <v>305</v>
      </c>
    </row>
    <row r="158" spans="1:12" hidden="1" x14ac:dyDescent="0.2">
      <c r="A158" s="1">
        <v>42933</v>
      </c>
      <c r="B158" t="s">
        <v>15</v>
      </c>
      <c r="C158" t="s">
        <v>7</v>
      </c>
      <c r="D158">
        <v>20505460</v>
      </c>
      <c r="E158" t="s">
        <v>56</v>
      </c>
      <c r="G158" s="2">
        <v>8</v>
      </c>
      <c r="H158" s="2">
        <v>9400.7000000000007</v>
      </c>
      <c r="I158" s="2">
        <f t="shared" si="12"/>
        <v>8</v>
      </c>
      <c r="J158" t="s">
        <v>273</v>
      </c>
      <c r="K158">
        <f t="shared" si="11"/>
        <v>2017</v>
      </c>
    </row>
    <row r="159" spans="1:12" hidden="1" x14ac:dyDescent="0.2">
      <c r="A159" s="1">
        <v>42934</v>
      </c>
      <c r="B159" t="s">
        <v>6</v>
      </c>
      <c r="C159" t="s">
        <v>7</v>
      </c>
      <c r="D159">
        <v>20505460</v>
      </c>
      <c r="E159">
        <v>386</v>
      </c>
      <c r="F159" s="2">
        <v>1200</v>
      </c>
      <c r="H159" s="2">
        <v>8200.7000000000007</v>
      </c>
      <c r="I159" s="2">
        <f t="shared" si="12"/>
        <v>-1200</v>
      </c>
      <c r="J159" t="s">
        <v>307</v>
      </c>
      <c r="K159">
        <f t="shared" si="11"/>
        <v>2017</v>
      </c>
      <c r="L159" t="s">
        <v>308</v>
      </c>
    </row>
    <row r="160" spans="1:12" hidden="1" x14ac:dyDescent="0.2">
      <c r="A160" s="1">
        <v>42935</v>
      </c>
      <c r="B160" t="s">
        <v>6</v>
      </c>
      <c r="C160" t="s">
        <v>7</v>
      </c>
      <c r="D160">
        <v>20505460</v>
      </c>
      <c r="E160">
        <v>368</v>
      </c>
      <c r="F160" s="2">
        <v>80</v>
      </c>
      <c r="H160" s="2">
        <v>8020.7</v>
      </c>
      <c r="I160" s="2">
        <f t="shared" si="12"/>
        <v>-80</v>
      </c>
      <c r="J160" t="s">
        <v>280</v>
      </c>
      <c r="K160">
        <f t="shared" si="11"/>
        <v>2017</v>
      </c>
    </row>
    <row r="161" spans="1:12" hidden="1" x14ac:dyDescent="0.2">
      <c r="A161" s="1">
        <v>42935</v>
      </c>
      <c r="B161" t="s">
        <v>6</v>
      </c>
      <c r="C161" t="s">
        <v>7</v>
      </c>
      <c r="D161">
        <v>20505460</v>
      </c>
      <c r="E161">
        <v>379</v>
      </c>
      <c r="F161" s="2">
        <v>100</v>
      </c>
      <c r="H161" s="2">
        <v>7920.7</v>
      </c>
      <c r="I161" s="2">
        <f t="shared" si="12"/>
        <v>-100</v>
      </c>
      <c r="J161" t="s">
        <v>280</v>
      </c>
      <c r="K161">
        <f t="shared" si="11"/>
        <v>2017</v>
      </c>
    </row>
    <row r="162" spans="1:12" hidden="1" x14ac:dyDescent="0.2">
      <c r="A162" s="1">
        <v>42935</v>
      </c>
      <c r="B162" t="s">
        <v>6</v>
      </c>
      <c r="C162" t="s">
        <v>7</v>
      </c>
      <c r="D162">
        <v>20505460</v>
      </c>
      <c r="E162">
        <v>380</v>
      </c>
      <c r="F162" s="2">
        <v>80</v>
      </c>
      <c r="H162" s="2">
        <v>8100.7</v>
      </c>
      <c r="I162" s="2">
        <f t="shared" si="12"/>
        <v>-80</v>
      </c>
      <c r="J162" t="s">
        <v>280</v>
      </c>
      <c r="K162">
        <f t="shared" si="11"/>
        <v>2017</v>
      </c>
    </row>
    <row r="163" spans="1:12" hidden="1" x14ac:dyDescent="0.2">
      <c r="A163" s="1">
        <v>42935</v>
      </c>
      <c r="B163" t="s">
        <v>6</v>
      </c>
      <c r="C163" t="s">
        <v>7</v>
      </c>
      <c r="D163">
        <v>20505460</v>
      </c>
      <c r="E163">
        <v>385</v>
      </c>
      <c r="F163" s="2">
        <v>20</v>
      </c>
      <c r="H163" s="2">
        <v>8180.7</v>
      </c>
      <c r="I163" s="2">
        <f t="shared" si="12"/>
        <v>-20</v>
      </c>
      <c r="J163" t="s">
        <v>280</v>
      </c>
      <c r="K163">
        <f t="shared" si="11"/>
        <v>2017</v>
      </c>
    </row>
    <row r="164" spans="1:12" hidden="1" x14ac:dyDescent="0.2">
      <c r="A164" s="1">
        <v>42935</v>
      </c>
      <c r="B164" t="s">
        <v>12</v>
      </c>
      <c r="C164" t="s">
        <v>7</v>
      </c>
      <c r="D164">
        <v>20505460</v>
      </c>
      <c r="E164" t="s">
        <v>55</v>
      </c>
      <c r="G164" s="2">
        <v>14</v>
      </c>
      <c r="H164" s="2">
        <v>7934.7</v>
      </c>
      <c r="I164" s="2">
        <f t="shared" si="12"/>
        <v>14</v>
      </c>
      <c r="J164" t="s">
        <v>277</v>
      </c>
      <c r="K164">
        <f t="shared" si="11"/>
        <v>2017</v>
      </c>
    </row>
    <row r="165" spans="1:12" hidden="1" x14ac:dyDescent="0.2">
      <c r="A165" s="1">
        <v>42937</v>
      </c>
      <c r="B165" t="s">
        <v>6</v>
      </c>
      <c r="C165" t="s">
        <v>7</v>
      </c>
      <c r="D165">
        <v>20505460</v>
      </c>
      <c r="E165">
        <v>376</v>
      </c>
      <c r="F165" s="2">
        <v>40</v>
      </c>
      <c r="H165" s="2">
        <v>7894.7</v>
      </c>
      <c r="I165" s="2">
        <f t="shared" si="12"/>
        <v>-40</v>
      </c>
      <c r="J165" t="s">
        <v>280</v>
      </c>
      <c r="K165">
        <f t="shared" si="11"/>
        <v>2017</v>
      </c>
    </row>
    <row r="166" spans="1:12" hidden="1" x14ac:dyDescent="0.2">
      <c r="A166" s="1">
        <v>42937</v>
      </c>
      <c r="B166" t="s">
        <v>12</v>
      </c>
      <c r="C166" t="s">
        <v>7</v>
      </c>
      <c r="D166">
        <v>20505460</v>
      </c>
      <c r="E166" t="s">
        <v>54</v>
      </c>
      <c r="G166" s="2">
        <v>14</v>
      </c>
      <c r="H166" s="2">
        <v>7908.7</v>
      </c>
      <c r="I166" s="2">
        <f t="shared" si="12"/>
        <v>14</v>
      </c>
      <c r="J166" t="s">
        <v>277</v>
      </c>
      <c r="K166">
        <f t="shared" si="11"/>
        <v>2017</v>
      </c>
    </row>
    <row r="167" spans="1:12" hidden="1" x14ac:dyDescent="0.2">
      <c r="A167" s="1">
        <v>42940</v>
      </c>
      <c r="B167" t="s">
        <v>6</v>
      </c>
      <c r="C167" t="s">
        <v>7</v>
      </c>
      <c r="D167">
        <v>20505460</v>
      </c>
      <c r="E167">
        <v>383</v>
      </c>
      <c r="F167" s="2">
        <v>40</v>
      </c>
      <c r="H167" s="2">
        <v>7868.7</v>
      </c>
      <c r="I167" s="2">
        <f t="shared" si="12"/>
        <v>-40</v>
      </c>
      <c r="J167" t="s">
        <v>280</v>
      </c>
      <c r="K167">
        <f t="shared" si="11"/>
        <v>2017</v>
      </c>
      <c r="L167" t="s">
        <v>298</v>
      </c>
    </row>
    <row r="168" spans="1:12" hidden="1" x14ac:dyDescent="0.2">
      <c r="A168" s="1">
        <v>42940</v>
      </c>
      <c r="B168" t="s">
        <v>15</v>
      </c>
      <c r="C168" t="s">
        <v>7</v>
      </c>
      <c r="D168">
        <v>20505460</v>
      </c>
      <c r="E168" t="s">
        <v>53</v>
      </c>
      <c r="G168" s="2">
        <v>14</v>
      </c>
      <c r="H168" s="2">
        <v>7882.7</v>
      </c>
      <c r="I168" s="2">
        <f t="shared" si="12"/>
        <v>14</v>
      </c>
      <c r="J168" t="s">
        <v>277</v>
      </c>
      <c r="K168">
        <f t="shared" si="11"/>
        <v>2017</v>
      </c>
    </row>
    <row r="169" spans="1:12" hidden="1" x14ac:dyDescent="0.2">
      <c r="A169" s="1">
        <v>42941</v>
      </c>
      <c r="B169" t="s">
        <v>12</v>
      </c>
      <c r="C169" t="s">
        <v>7</v>
      </c>
      <c r="D169">
        <v>20505460</v>
      </c>
      <c r="E169" t="s">
        <v>52</v>
      </c>
      <c r="G169" s="2">
        <v>28</v>
      </c>
      <c r="H169" s="2">
        <v>7910.7</v>
      </c>
      <c r="I169" s="2">
        <f t="shared" si="12"/>
        <v>28</v>
      </c>
      <c r="J169" t="s">
        <v>277</v>
      </c>
      <c r="K169">
        <f t="shared" si="11"/>
        <v>2017</v>
      </c>
    </row>
    <row r="170" spans="1:12" hidden="1" x14ac:dyDescent="0.2">
      <c r="A170" s="1">
        <v>42942</v>
      </c>
      <c r="B170" t="s">
        <v>6</v>
      </c>
      <c r="C170" t="s">
        <v>7</v>
      </c>
      <c r="D170">
        <v>20505460</v>
      </c>
      <c r="E170">
        <v>381</v>
      </c>
      <c r="F170" s="2">
        <v>100</v>
      </c>
      <c r="H170" s="2">
        <v>7810.7</v>
      </c>
      <c r="I170" s="2">
        <f t="shared" si="12"/>
        <v>-100</v>
      </c>
      <c r="J170" t="s">
        <v>280</v>
      </c>
      <c r="K170">
        <f t="shared" si="11"/>
        <v>2017</v>
      </c>
    </row>
    <row r="171" spans="1:12" hidden="1" x14ac:dyDescent="0.2">
      <c r="A171" s="1">
        <v>42947</v>
      </c>
      <c r="B171" t="s">
        <v>6</v>
      </c>
      <c r="C171" t="s">
        <v>7</v>
      </c>
      <c r="D171">
        <v>20505460</v>
      </c>
      <c r="E171">
        <v>375</v>
      </c>
      <c r="F171" s="2">
        <v>48</v>
      </c>
      <c r="H171" s="2">
        <v>7792.7</v>
      </c>
      <c r="I171" s="2">
        <f t="shared" si="12"/>
        <v>-48</v>
      </c>
      <c r="J171" t="s">
        <v>303</v>
      </c>
      <c r="K171">
        <f t="shared" si="11"/>
        <v>2017</v>
      </c>
      <c r="L171" t="s">
        <v>304</v>
      </c>
    </row>
    <row r="172" spans="1:12" hidden="1" x14ac:dyDescent="0.2">
      <c r="A172" s="1">
        <v>42947</v>
      </c>
      <c r="B172" t="s">
        <v>6</v>
      </c>
      <c r="C172" t="s">
        <v>7</v>
      </c>
      <c r="D172">
        <v>20505460</v>
      </c>
      <c r="E172">
        <v>387</v>
      </c>
      <c r="F172" s="2">
        <v>60</v>
      </c>
      <c r="H172" s="2">
        <v>7732.7</v>
      </c>
      <c r="I172" s="2">
        <f t="shared" si="12"/>
        <v>-60</v>
      </c>
      <c r="J172" t="s">
        <v>303</v>
      </c>
      <c r="K172">
        <v>2017</v>
      </c>
      <c r="L172" t="s">
        <v>304</v>
      </c>
    </row>
    <row r="173" spans="1:12" hidden="1" x14ac:dyDescent="0.2">
      <c r="A173" s="1">
        <v>42947</v>
      </c>
      <c r="B173" t="s">
        <v>10</v>
      </c>
      <c r="C173" t="s">
        <v>7</v>
      </c>
      <c r="D173">
        <v>20505460</v>
      </c>
      <c r="E173" t="s">
        <v>11</v>
      </c>
      <c r="G173" s="2">
        <v>30</v>
      </c>
      <c r="H173" s="2">
        <v>7840.7</v>
      </c>
      <c r="I173" s="2">
        <f t="shared" si="12"/>
        <v>30</v>
      </c>
      <c r="J173" t="s">
        <v>273</v>
      </c>
      <c r="K173">
        <f t="shared" ref="K173:K215" si="13">YEAR(A173)</f>
        <v>2017</v>
      </c>
    </row>
    <row r="174" spans="1:12" hidden="1" x14ac:dyDescent="0.2">
      <c r="A174" s="1">
        <v>42948</v>
      </c>
      <c r="B174" t="s">
        <v>6</v>
      </c>
      <c r="C174" t="s">
        <v>7</v>
      </c>
      <c r="D174">
        <v>20505460</v>
      </c>
      <c r="E174">
        <v>382</v>
      </c>
      <c r="F174" s="2">
        <v>60</v>
      </c>
      <c r="H174" s="2">
        <v>7672.7</v>
      </c>
      <c r="I174" s="2">
        <f t="shared" si="12"/>
        <v>-60</v>
      </c>
      <c r="J174" t="s">
        <v>280</v>
      </c>
      <c r="K174">
        <f t="shared" si="13"/>
        <v>2017</v>
      </c>
    </row>
    <row r="175" spans="1:12" hidden="1" x14ac:dyDescent="0.2">
      <c r="A175" s="1">
        <v>42954</v>
      </c>
      <c r="B175" t="s">
        <v>15</v>
      </c>
      <c r="C175" t="s">
        <v>7</v>
      </c>
      <c r="D175">
        <v>20505460</v>
      </c>
      <c r="E175" t="s">
        <v>51</v>
      </c>
      <c r="G175" s="2">
        <v>14</v>
      </c>
      <c r="H175" s="2">
        <v>7686.7</v>
      </c>
      <c r="I175" s="2">
        <f t="shared" si="12"/>
        <v>14</v>
      </c>
      <c r="J175" t="s">
        <v>277</v>
      </c>
      <c r="K175">
        <f t="shared" si="13"/>
        <v>2017</v>
      </c>
    </row>
    <row r="176" spans="1:12" hidden="1" x14ac:dyDescent="0.2">
      <c r="A176" s="1">
        <v>42957</v>
      </c>
      <c r="B176" t="s">
        <v>12</v>
      </c>
      <c r="C176" t="s">
        <v>7</v>
      </c>
      <c r="D176">
        <v>20505460</v>
      </c>
      <c r="E176" t="s">
        <v>50</v>
      </c>
      <c r="G176" s="2">
        <v>14</v>
      </c>
      <c r="H176" s="2">
        <v>7700.7</v>
      </c>
      <c r="I176" s="2">
        <f t="shared" si="12"/>
        <v>14</v>
      </c>
      <c r="J176" t="s">
        <v>277</v>
      </c>
      <c r="K176">
        <f t="shared" si="13"/>
        <v>2017</v>
      </c>
    </row>
    <row r="177" spans="1:12" hidden="1" x14ac:dyDescent="0.2">
      <c r="A177" s="1">
        <v>42958</v>
      </c>
      <c r="B177" t="s">
        <v>6</v>
      </c>
      <c r="C177" t="s">
        <v>7</v>
      </c>
      <c r="D177">
        <v>20505460</v>
      </c>
      <c r="E177">
        <v>388</v>
      </c>
      <c r="F177" s="2">
        <v>100</v>
      </c>
      <c r="H177" s="2">
        <v>7600.7</v>
      </c>
      <c r="I177" s="2">
        <f t="shared" si="12"/>
        <v>-100</v>
      </c>
      <c r="J177" t="s">
        <v>309</v>
      </c>
      <c r="K177">
        <f t="shared" si="13"/>
        <v>2017</v>
      </c>
      <c r="L177" t="s">
        <v>310</v>
      </c>
    </row>
    <row r="178" spans="1:12" hidden="1" x14ac:dyDescent="0.2">
      <c r="A178" s="1">
        <v>42961</v>
      </c>
      <c r="B178" t="s">
        <v>12</v>
      </c>
      <c r="C178" t="s">
        <v>7</v>
      </c>
      <c r="D178">
        <v>20505460</v>
      </c>
      <c r="E178" t="s">
        <v>49</v>
      </c>
      <c r="G178" s="2">
        <v>14</v>
      </c>
      <c r="H178" s="2">
        <v>7614.7</v>
      </c>
      <c r="I178" s="2">
        <f t="shared" si="12"/>
        <v>14</v>
      </c>
      <c r="J178" t="s">
        <v>277</v>
      </c>
      <c r="K178">
        <f t="shared" si="13"/>
        <v>2017</v>
      </c>
    </row>
    <row r="179" spans="1:12" hidden="1" x14ac:dyDescent="0.2">
      <c r="A179" s="1">
        <v>42961</v>
      </c>
      <c r="B179" t="s">
        <v>12</v>
      </c>
      <c r="C179" t="s">
        <v>7</v>
      </c>
      <c r="D179">
        <v>20505460</v>
      </c>
      <c r="E179" t="s">
        <v>47</v>
      </c>
      <c r="G179" s="2">
        <v>14</v>
      </c>
      <c r="H179" s="2">
        <v>7642.7</v>
      </c>
      <c r="I179" s="2">
        <f t="shared" si="12"/>
        <v>14</v>
      </c>
      <c r="J179" t="s">
        <v>277</v>
      </c>
      <c r="K179">
        <f t="shared" si="13"/>
        <v>2017</v>
      </c>
    </row>
    <row r="180" spans="1:12" hidden="1" x14ac:dyDescent="0.2">
      <c r="A180" s="1">
        <v>42961</v>
      </c>
      <c r="B180" t="s">
        <v>12</v>
      </c>
      <c r="C180" t="s">
        <v>7</v>
      </c>
      <c r="D180">
        <v>20505460</v>
      </c>
      <c r="E180" t="s">
        <v>48</v>
      </c>
      <c r="G180" s="2">
        <v>14</v>
      </c>
      <c r="H180" s="2">
        <v>7628.7</v>
      </c>
      <c r="I180" s="2">
        <f t="shared" si="12"/>
        <v>14</v>
      </c>
      <c r="J180" t="s">
        <v>277</v>
      </c>
      <c r="K180">
        <f t="shared" si="13"/>
        <v>2017</v>
      </c>
    </row>
    <row r="181" spans="1:12" hidden="1" x14ac:dyDescent="0.2">
      <c r="A181" s="1">
        <v>42964</v>
      </c>
      <c r="B181" t="s">
        <v>12</v>
      </c>
      <c r="C181" t="s">
        <v>7</v>
      </c>
      <c r="D181">
        <v>20505460</v>
      </c>
      <c r="E181" t="s">
        <v>46</v>
      </c>
      <c r="G181" s="2">
        <v>14</v>
      </c>
      <c r="H181" s="2">
        <v>7656.7</v>
      </c>
      <c r="I181" s="2">
        <f t="shared" si="12"/>
        <v>14</v>
      </c>
      <c r="J181" t="s">
        <v>277</v>
      </c>
      <c r="K181">
        <f t="shared" si="13"/>
        <v>2017</v>
      </c>
    </row>
    <row r="182" spans="1:12" hidden="1" x14ac:dyDescent="0.2">
      <c r="A182" s="1">
        <v>42965</v>
      </c>
      <c r="B182" t="s">
        <v>10</v>
      </c>
      <c r="C182" t="s">
        <v>7</v>
      </c>
      <c r="D182">
        <v>20505460</v>
      </c>
      <c r="E182" t="s">
        <v>11</v>
      </c>
      <c r="G182" s="2">
        <v>84</v>
      </c>
      <c r="H182" s="2">
        <v>7740.7</v>
      </c>
      <c r="I182" s="2">
        <f t="shared" si="12"/>
        <v>84</v>
      </c>
      <c r="J182" t="s">
        <v>273</v>
      </c>
      <c r="K182">
        <f t="shared" si="13"/>
        <v>2017</v>
      </c>
    </row>
    <row r="183" spans="1:12" hidden="1" x14ac:dyDescent="0.2">
      <c r="A183" s="1">
        <v>42968</v>
      </c>
      <c r="B183" t="s">
        <v>6</v>
      </c>
      <c r="C183" t="s">
        <v>7</v>
      </c>
      <c r="D183">
        <v>20505460</v>
      </c>
      <c r="E183">
        <v>384</v>
      </c>
      <c r="F183" s="2">
        <v>20</v>
      </c>
      <c r="H183" s="2">
        <v>7720.7</v>
      </c>
      <c r="I183" s="2">
        <f t="shared" si="12"/>
        <v>-20</v>
      </c>
      <c r="J183" t="s">
        <v>280</v>
      </c>
      <c r="K183">
        <f t="shared" si="13"/>
        <v>2017</v>
      </c>
    </row>
    <row r="184" spans="1:12" hidden="1" x14ac:dyDescent="0.2">
      <c r="A184" s="1">
        <v>42968</v>
      </c>
      <c r="B184" t="s">
        <v>12</v>
      </c>
      <c r="C184" t="s">
        <v>7</v>
      </c>
      <c r="D184">
        <v>20505460</v>
      </c>
      <c r="E184" t="s">
        <v>45</v>
      </c>
      <c r="G184" s="2">
        <v>42</v>
      </c>
      <c r="H184" s="2">
        <v>7762.7</v>
      </c>
      <c r="I184" s="2">
        <f t="shared" si="12"/>
        <v>42</v>
      </c>
      <c r="J184" t="s">
        <v>277</v>
      </c>
      <c r="K184">
        <f t="shared" si="13"/>
        <v>2017</v>
      </c>
    </row>
    <row r="185" spans="1:12" hidden="1" x14ac:dyDescent="0.2">
      <c r="A185" s="1">
        <v>42971</v>
      </c>
      <c r="B185" t="s">
        <v>12</v>
      </c>
      <c r="C185" t="s">
        <v>7</v>
      </c>
      <c r="D185">
        <v>20505460</v>
      </c>
      <c r="E185" t="s">
        <v>44</v>
      </c>
      <c r="G185" s="2">
        <v>14</v>
      </c>
      <c r="H185" s="2">
        <v>7776.7</v>
      </c>
      <c r="I185" s="2">
        <f t="shared" ref="I185:I216" si="14">G185-F185</f>
        <v>14</v>
      </c>
      <c r="J185" t="s">
        <v>277</v>
      </c>
      <c r="K185">
        <f t="shared" si="13"/>
        <v>2017</v>
      </c>
    </row>
    <row r="186" spans="1:12" hidden="1" x14ac:dyDescent="0.2">
      <c r="A186" s="1">
        <v>42976</v>
      </c>
      <c r="B186" t="s">
        <v>15</v>
      </c>
      <c r="C186" t="s">
        <v>7</v>
      </c>
      <c r="D186">
        <v>20505460</v>
      </c>
      <c r="E186" t="s">
        <v>42</v>
      </c>
      <c r="G186" s="2">
        <v>30</v>
      </c>
      <c r="H186" s="2">
        <v>7820.7</v>
      </c>
      <c r="I186" s="2">
        <f t="shared" si="14"/>
        <v>30</v>
      </c>
      <c r="J186" t="s">
        <v>278</v>
      </c>
      <c r="K186">
        <f t="shared" si="13"/>
        <v>2017</v>
      </c>
    </row>
    <row r="187" spans="1:12" hidden="1" x14ac:dyDescent="0.2">
      <c r="A187" s="1">
        <v>42976</v>
      </c>
      <c r="B187" t="s">
        <v>12</v>
      </c>
      <c r="C187" t="s">
        <v>7</v>
      </c>
      <c r="D187">
        <v>20505460</v>
      </c>
      <c r="E187" t="s">
        <v>43</v>
      </c>
      <c r="G187" s="2">
        <v>14</v>
      </c>
      <c r="H187" s="2">
        <v>7790.7</v>
      </c>
      <c r="I187" s="2">
        <f t="shared" si="14"/>
        <v>14</v>
      </c>
      <c r="J187" t="s">
        <v>277</v>
      </c>
      <c r="K187">
        <f t="shared" si="13"/>
        <v>2017</v>
      </c>
    </row>
    <row r="188" spans="1:12" hidden="1" x14ac:dyDescent="0.2">
      <c r="A188" s="1">
        <v>42979</v>
      </c>
      <c r="B188" t="s">
        <v>10</v>
      </c>
      <c r="C188" t="s">
        <v>7</v>
      </c>
      <c r="D188">
        <v>20505460</v>
      </c>
      <c r="E188" t="s">
        <v>11</v>
      </c>
      <c r="G188" s="2">
        <v>72</v>
      </c>
      <c r="H188" s="2">
        <v>7892.7</v>
      </c>
      <c r="I188" s="2">
        <f t="shared" si="14"/>
        <v>72</v>
      </c>
      <c r="J188" t="s">
        <v>273</v>
      </c>
      <c r="K188">
        <f t="shared" si="13"/>
        <v>2017</v>
      </c>
    </row>
    <row r="189" spans="1:12" hidden="1" x14ac:dyDescent="0.2">
      <c r="A189" s="1">
        <v>42982</v>
      </c>
      <c r="B189" t="s">
        <v>12</v>
      </c>
      <c r="C189" t="s">
        <v>7</v>
      </c>
      <c r="D189">
        <v>20505460</v>
      </c>
      <c r="E189" t="s">
        <v>38</v>
      </c>
      <c r="G189" s="2">
        <v>14</v>
      </c>
      <c r="H189" s="2">
        <v>7976.7</v>
      </c>
      <c r="I189" s="2">
        <f t="shared" si="14"/>
        <v>14</v>
      </c>
      <c r="J189" t="s">
        <v>277</v>
      </c>
      <c r="K189">
        <f t="shared" si="13"/>
        <v>2017</v>
      </c>
    </row>
    <row r="190" spans="1:12" hidden="1" x14ac:dyDescent="0.2">
      <c r="A190" s="1">
        <v>42982</v>
      </c>
      <c r="B190" t="s">
        <v>12</v>
      </c>
      <c r="C190" t="s">
        <v>7</v>
      </c>
      <c r="D190">
        <v>20505460</v>
      </c>
      <c r="E190" t="s">
        <v>41</v>
      </c>
      <c r="G190" s="2">
        <v>14</v>
      </c>
      <c r="H190" s="2">
        <v>7906.7</v>
      </c>
      <c r="I190" s="2">
        <f t="shared" si="14"/>
        <v>14</v>
      </c>
      <c r="J190" t="s">
        <v>277</v>
      </c>
      <c r="K190">
        <f t="shared" si="13"/>
        <v>2017</v>
      </c>
    </row>
    <row r="191" spans="1:12" hidden="1" x14ac:dyDescent="0.2">
      <c r="A191" s="1">
        <v>42982</v>
      </c>
      <c r="B191" t="s">
        <v>15</v>
      </c>
      <c r="C191" t="s">
        <v>7</v>
      </c>
      <c r="D191">
        <v>20505460</v>
      </c>
      <c r="E191" t="s">
        <v>40</v>
      </c>
      <c r="G191" s="2">
        <v>42</v>
      </c>
      <c r="H191" s="2">
        <v>7948.7</v>
      </c>
      <c r="I191" s="2">
        <f t="shared" si="14"/>
        <v>42</v>
      </c>
      <c r="J191" t="s">
        <v>277</v>
      </c>
      <c r="K191">
        <f t="shared" si="13"/>
        <v>2017</v>
      </c>
    </row>
    <row r="192" spans="1:12" hidden="1" x14ac:dyDescent="0.2">
      <c r="A192" s="1">
        <v>42982</v>
      </c>
      <c r="B192" t="s">
        <v>12</v>
      </c>
      <c r="C192" t="s">
        <v>7</v>
      </c>
      <c r="D192">
        <v>20505460</v>
      </c>
      <c r="E192" t="s">
        <v>39</v>
      </c>
      <c r="G192" s="2">
        <v>14</v>
      </c>
      <c r="H192" s="2">
        <v>7962.7</v>
      </c>
      <c r="I192" s="2">
        <f t="shared" si="14"/>
        <v>14</v>
      </c>
      <c r="J192" t="s">
        <v>277</v>
      </c>
      <c r="K192">
        <f t="shared" si="13"/>
        <v>2017</v>
      </c>
    </row>
    <row r="193" spans="1:11" hidden="1" x14ac:dyDescent="0.2">
      <c r="A193" s="1">
        <v>42982</v>
      </c>
      <c r="B193" t="s">
        <v>12</v>
      </c>
      <c r="C193" t="s">
        <v>7</v>
      </c>
      <c r="D193">
        <v>20505460</v>
      </c>
      <c r="E193" t="s">
        <v>36</v>
      </c>
      <c r="G193" s="2">
        <v>14</v>
      </c>
      <c r="H193" s="2">
        <v>8004.7</v>
      </c>
      <c r="I193" s="2">
        <f t="shared" si="14"/>
        <v>14</v>
      </c>
      <c r="J193" t="s">
        <v>277</v>
      </c>
      <c r="K193">
        <f t="shared" si="13"/>
        <v>2017</v>
      </c>
    </row>
    <row r="194" spans="1:11" hidden="1" x14ac:dyDescent="0.2">
      <c r="A194" s="1">
        <v>42982</v>
      </c>
      <c r="B194" t="s">
        <v>15</v>
      </c>
      <c r="C194" t="s">
        <v>7</v>
      </c>
      <c r="D194">
        <v>20505460</v>
      </c>
      <c r="E194" t="s">
        <v>37</v>
      </c>
      <c r="G194" s="2">
        <v>14</v>
      </c>
      <c r="H194" s="2">
        <v>7990.7</v>
      </c>
      <c r="I194" s="2">
        <f t="shared" si="14"/>
        <v>14</v>
      </c>
      <c r="J194" t="s">
        <v>277</v>
      </c>
      <c r="K194">
        <f t="shared" si="13"/>
        <v>2017</v>
      </c>
    </row>
    <row r="195" spans="1:11" hidden="1" x14ac:dyDescent="0.2">
      <c r="A195" s="1">
        <v>42983</v>
      </c>
      <c r="B195" t="s">
        <v>12</v>
      </c>
      <c r="C195" t="s">
        <v>7</v>
      </c>
      <c r="D195">
        <v>20505460</v>
      </c>
      <c r="E195" t="s">
        <v>33</v>
      </c>
      <c r="G195" s="2">
        <v>14</v>
      </c>
      <c r="H195" s="2">
        <v>8046.7</v>
      </c>
      <c r="I195" s="2">
        <f t="shared" si="14"/>
        <v>14</v>
      </c>
      <c r="J195" t="s">
        <v>277</v>
      </c>
      <c r="K195">
        <f t="shared" si="13"/>
        <v>2017</v>
      </c>
    </row>
    <row r="196" spans="1:11" hidden="1" x14ac:dyDescent="0.2">
      <c r="A196" s="1">
        <v>42983</v>
      </c>
      <c r="B196" t="s">
        <v>15</v>
      </c>
      <c r="C196" t="s">
        <v>7</v>
      </c>
      <c r="D196">
        <v>20505460</v>
      </c>
      <c r="E196" t="s">
        <v>35</v>
      </c>
      <c r="G196" s="2">
        <v>14</v>
      </c>
      <c r="H196" s="2">
        <v>8018.7</v>
      </c>
      <c r="I196" s="2">
        <f t="shared" si="14"/>
        <v>14</v>
      </c>
      <c r="J196" t="s">
        <v>277</v>
      </c>
      <c r="K196">
        <f t="shared" si="13"/>
        <v>2017</v>
      </c>
    </row>
    <row r="197" spans="1:11" hidden="1" x14ac:dyDescent="0.2">
      <c r="A197" s="1">
        <v>42983</v>
      </c>
      <c r="B197" t="s">
        <v>12</v>
      </c>
      <c r="C197" t="s">
        <v>7</v>
      </c>
      <c r="D197">
        <v>20505460</v>
      </c>
      <c r="E197" t="s">
        <v>34</v>
      </c>
      <c r="G197" s="2">
        <v>14</v>
      </c>
      <c r="H197" s="2">
        <v>8032.7</v>
      </c>
      <c r="I197" s="2">
        <f t="shared" si="14"/>
        <v>14</v>
      </c>
      <c r="J197" t="s">
        <v>277</v>
      </c>
      <c r="K197">
        <f t="shared" si="13"/>
        <v>2017</v>
      </c>
    </row>
    <row r="198" spans="1:11" hidden="1" x14ac:dyDescent="0.2">
      <c r="A198" s="1">
        <v>42984</v>
      </c>
      <c r="B198" t="s">
        <v>12</v>
      </c>
      <c r="C198" t="s">
        <v>7</v>
      </c>
      <c r="D198">
        <v>20505460</v>
      </c>
      <c r="E198" t="s">
        <v>32</v>
      </c>
      <c r="G198" s="2">
        <v>14</v>
      </c>
      <c r="H198" s="2">
        <v>8060.7</v>
      </c>
      <c r="I198" s="2">
        <f t="shared" si="14"/>
        <v>14</v>
      </c>
      <c r="J198" t="s">
        <v>277</v>
      </c>
      <c r="K198">
        <f t="shared" si="13"/>
        <v>2017</v>
      </c>
    </row>
    <row r="199" spans="1:11" hidden="1" x14ac:dyDescent="0.2">
      <c r="A199" s="1">
        <v>42985</v>
      </c>
      <c r="B199" t="s">
        <v>9</v>
      </c>
      <c r="C199" t="s">
        <v>7</v>
      </c>
      <c r="D199">
        <v>20505460</v>
      </c>
      <c r="E199">
        <v>500196</v>
      </c>
      <c r="G199" s="2">
        <v>94</v>
      </c>
      <c r="H199" s="2">
        <v>8154.7</v>
      </c>
      <c r="I199" s="2">
        <f t="shared" si="14"/>
        <v>94</v>
      </c>
      <c r="J199" t="s">
        <v>277</v>
      </c>
      <c r="K199">
        <f t="shared" si="13"/>
        <v>2017</v>
      </c>
    </row>
    <row r="200" spans="1:11" hidden="1" x14ac:dyDescent="0.2">
      <c r="A200" s="1">
        <v>42985</v>
      </c>
      <c r="B200" t="s">
        <v>9</v>
      </c>
      <c r="C200" t="s">
        <v>7</v>
      </c>
      <c r="D200">
        <v>20505460</v>
      </c>
      <c r="E200">
        <v>500197</v>
      </c>
      <c r="G200" s="2">
        <v>4</v>
      </c>
      <c r="H200" s="2">
        <v>8158.7</v>
      </c>
      <c r="I200" s="2">
        <f t="shared" si="14"/>
        <v>4</v>
      </c>
      <c r="J200" t="s">
        <v>277</v>
      </c>
      <c r="K200">
        <f t="shared" si="13"/>
        <v>2017</v>
      </c>
    </row>
    <row r="201" spans="1:11" hidden="1" x14ac:dyDescent="0.2">
      <c r="A201" s="1">
        <v>42990</v>
      </c>
      <c r="B201" t="s">
        <v>12</v>
      </c>
      <c r="C201" t="s">
        <v>7</v>
      </c>
      <c r="D201">
        <v>20505460</v>
      </c>
      <c r="E201" t="s">
        <v>31</v>
      </c>
      <c r="G201" s="2">
        <v>60</v>
      </c>
      <c r="H201" s="2">
        <v>8218.7000000000007</v>
      </c>
      <c r="I201" s="2">
        <f t="shared" si="14"/>
        <v>60</v>
      </c>
      <c r="J201" t="s">
        <v>278</v>
      </c>
      <c r="K201">
        <f t="shared" si="13"/>
        <v>2017</v>
      </c>
    </row>
    <row r="202" spans="1:11" hidden="1" x14ac:dyDescent="0.2">
      <c r="A202" s="1">
        <v>42999</v>
      </c>
      <c r="B202" t="s">
        <v>9</v>
      </c>
      <c r="C202" t="s">
        <v>7</v>
      </c>
      <c r="D202">
        <v>20505460</v>
      </c>
      <c r="E202">
        <v>500198</v>
      </c>
      <c r="G202" s="2">
        <v>60</v>
      </c>
      <c r="H202" s="2">
        <v>8278.7000000000007</v>
      </c>
      <c r="I202" s="2">
        <f t="shared" si="14"/>
        <v>60</v>
      </c>
      <c r="J202" t="s">
        <v>279</v>
      </c>
      <c r="K202">
        <f t="shared" si="13"/>
        <v>2017</v>
      </c>
    </row>
    <row r="203" spans="1:11" hidden="1" x14ac:dyDescent="0.2">
      <c r="A203" s="1">
        <v>43003</v>
      </c>
      <c r="B203" t="s">
        <v>12</v>
      </c>
      <c r="C203" t="s">
        <v>7</v>
      </c>
      <c r="D203">
        <v>20505460</v>
      </c>
      <c r="E203" t="s">
        <v>30</v>
      </c>
      <c r="G203" s="2">
        <v>30</v>
      </c>
      <c r="H203" s="2">
        <v>8308.7000000000007</v>
      </c>
      <c r="I203" s="2">
        <f t="shared" si="14"/>
        <v>30</v>
      </c>
      <c r="J203" t="s">
        <v>278</v>
      </c>
      <c r="K203">
        <f t="shared" si="13"/>
        <v>2017</v>
      </c>
    </row>
    <row r="204" spans="1:11" hidden="1" x14ac:dyDescent="0.2">
      <c r="A204" s="1">
        <v>43006</v>
      </c>
      <c r="B204" t="s">
        <v>9</v>
      </c>
      <c r="C204" t="s">
        <v>7</v>
      </c>
      <c r="D204">
        <v>20505460</v>
      </c>
      <c r="E204">
        <v>500199</v>
      </c>
      <c r="G204" s="2">
        <v>60</v>
      </c>
      <c r="H204" s="2">
        <v>8368.7000000000007</v>
      </c>
      <c r="I204" s="2">
        <f t="shared" si="14"/>
        <v>60</v>
      </c>
      <c r="J204" t="s">
        <v>279</v>
      </c>
      <c r="K204">
        <f t="shared" si="13"/>
        <v>2017</v>
      </c>
    </row>
    <row r="205" spans="1:11" hidden="1" x14ac:dyDescent="0.2">
      <c r="A205" s="1">
        <v>43007</v>
      </c>
      <c r="B205" t="s">
        <v>10</v>
      </c>
      <c r="C205" t="s">
        <v>7</v>
      </c>
      <c r="D205">
        <v>20505460</v>
      </c>
      <c r="E205" t="s">
        <v>11</v>
      </c>
      <c r="G205" s="2">
        <v>42</v>
      </c>
      <c r="H205" s="2">
        <v>8410.7000000000007</v>
      </c>
      <c r="I205" s="2">
        <f t="shared" si="14"/>
        <v>42</v>
      </c>
      <c r="J205" t="s">
        <v>273</v>
      </c>
      <c r="K205">
        <f t="shared" si="13"/>
        <v>2017</v>
      </c>
    </row>
    <row r="206" spans="1:11" hidden="1" x14ac:dyDescent="0.2">
      <c r="A206" s="1">
        <v>43010</v>
      </c>
      <c r="B206" t="s">
        <v>15</v>
      </c>
      <c r="C206" t="s">
        <v>7</v>
      </c>
      <c r="D206">
        <v>20505460</v>
      </c>
      <c r="E206" t="s">
        <v>29</v>
      </c>
      <c r="G206" s="2">
        <v>30</v>
      </c>
      <c r="H206" s="2">
        <v>8440.7000000000007</v>
      </c>
      <c r="I206" s="2">
        <f t="shared" si="14"/>
        <v>30</v>
      </c>
      <c r="J206" t="s">
        <v>278</v>
      </c>
      <c r="K206">
        <f t="shared" si="13"/>
        <v>2017</v>
      </c>
    </row>
    <row r="207" spans="1:11" hidden="1" x14ac:dyDescent="0.2">
      <c r="A207" s="1">
        <v>43013</v>
      </c>
      <c r="B207" t="s">
        <v>6</v>
      </c>
      <c r="C207" t="s">
        <v>7</v>
      </c>
      <c r="D207">
        <v>20505460</v>
      </c>
      <c r="E207">
        <v>390</v>
      </c>
      <c r="F207" s="2">
        <v>60</v>
      </c>
      <c r="H207" s="2">
        <v>8380.7000000000007</v>
      </c>
      <c r="I207" s="2">
        <f t="shared" si="14"/>
        <v>-60</v>
      </c>
      <c r="J207" t="s">
        <v>280</v>
      </c>
      <c r="K207">
        <f t="shared" si="13"/>
        <v>2017</v>
      </c>
    </row>
    <row r="208" spans="1:11" hidden="1" x14ac:dyDescent="0.2">
      <c r="A208" s="1">
        <v>43014</v>
      </c>
      <c r="B208" t="s">
        <v>12</v>
      </c>
      <c r="C208" t="s">
        <v>7</v>
      </c>
      <c r="D208">
        <v>20505460</v>
      </c>
      <c r="E208" t="s">
        <v>28</v>
      </c>
      <c r="G208" s="2">
        <v>6</v>
      </c>
      <c r="H208" s="2">
        <v>8386.7000000000007</v>
      </c>
      <c r="I208" s="2">
        <f t="shared" si="14"/>
        <v>6</v>
      </c>
      <c r="J208" t="s">
        <v>277</v>
      </c>
      <c r="K208">
        <f t="shared" si="13"/>
        <v>2017</v>
      </c>
    </row>
    <row r="209" spans="1:12" hidden="1" x14ac:dyDescent="0.2">
      <c r="A209" s="1">
        <v>43017</v>
      </c>
      <c r="B209" t="s">
        <v>6</v>
      </c>
      <c r="C209" t="s">
        <v>7</v>
      </c>
      <c r="D209">
        <v>20505460</v>
      </c>
      <c r="E209">
        <v>393</v>
      </c>
      <c r="F209" s="2">
        <v>60</v>
      </c>
      <c r="H209" s="2">
        <v>8326.7000000000007</v>
      </c>
      <c r="I209" s="2">
        <f t="shared" si="14"/>
        <v>-60</v>
      </c>
      <c r="J209" t="s">
        <v>280</v>
      </c>
      <c r="K209">
        <f t="shared" si="13"/>
        <v>2017</v>
      </c>
    </row>
    <row r="210" spans="1:12" hidden="1" x14ac:dyDescent="0.2">
      <c r="A210" s="1">
        <v>43019</v>
      </c>
      <c r="B210" t="s">
        <v>6</v>
      </c>
      <c r="C210" t="s">
        <v>7</v>
      </c>
      <c r="D210">
        <v>20505460</v>
      </c>
      <c r="E210">
        <v>365</v>
      </c>
      <c r="F210" s="2">
        <v>24.6</v>
      </c>
      <c r="H210" s="2">
        <v>8302.1</v>
      </c>
      <c r="I210" s="12">
        <f t="shared" si="14"/>
        <v>-24.6</v>
      </c>
      <c r="J210" t="s">
        <v>294</v>
      </c>
      <c r="K210">
        <f t="shared" si="13"/>
        <v>2017</v>
      </c>
      <c r="L210" t="s">
        <v>334</v>
      </c>
    </row>
    <row r="211" spans="1:12" hidden="1" x14ac:dyDescent="0.2">
      <c r="A211" s="1">
        <v>43019</v>
      </c>
      <c r="B211" t="s">
        <v>6</v>
      </c>
      <c r="C211" t="s">
        <v>7</v>
      </c>
      <c r="D211">
        <v>20505460</v>
      </c>
      <c r="E211">
        <v>389</v>
      </c>
      <c r="F211" s="2">
        <v>40</v>
      </c>
      <c r="H211" s="2">
        <v>8262.1</v>
      </c>
      <c r="I211" s="2">
        <f t="shared" si="14"/>
        <v>-40</v>
      </c>
      <c r="J211" t="s">
        <v>280</v>
      </c>
      <c r="K211">
        <f t="shared" si="13"/>
        <v>2017</v>
      </c>
    </row>
    <row r="212" spans="1:12" hidden="1" x14ac:dyDescent="0.2">
      <c r="A212" s="1">
        <v>43020</v>
      </c>
      <c r="B212" t="s">
        <v>6</v>
      </c>
      <c r="C212" t="s">
        <v>7</v>
      </c>
      <c r="D212">
        <v>20505460</v>
      </c>
      <c r="E212">
        <v>392</v>
      </c>
      <c r="F212" s="2">
        <v>60</v>
      </c>
      <c r="H212" s="2">
        <v>8142.1</v>
      </c>
      <c r="I212" s="2">
        <f t="shared" si="14"/>
        <v>-60</v>
      </c>
      <c r="J212" t="s">
        <v>280</v>
      </c>
      <c r="K212">
        <f t="shared" si="13"/>
        <v>2017</v>
      </c>
    </row>
    <row r="213" spans="1:12" hidden="1" x14ac:dyDescent="0.2">
      <c r="A213" s="1">
        <v>43020</v>
      </c>
      <c r="B213" t="s">
        <v>6</v>
      </c>
      <c r="C213" t="s">
        <v>7</v>
      </c>
      <c r="D213">
        <v>20505460</v>
      </c>
      <c r="E213">
        <v>395</v>
      </c>
      <c r="F213" s="2">
        <v>20</v>
      </c>
      <c r="H213" s="2">
        <v>8242.1</v>
      </c>
      <c r="I213" s="2">
        <f t="shared" si="14"/>
        <v>-20</v>
      </c>
      <c r="J213" t="s">
        <v>280</v>
      </c>
      <c r="K213">
        <f t="shared" si="13"/>
        <v>2017</v>
      </c>
    </row>
    <row r="214" spans="1:12" hidden="1" x14ac:dyDescent="0.2">
      <c r="A214" s="1">
        <v>43020</v>
      </c>
      <c r="B214" t="s">
        <v>6</v>
      </c>
      <c r="C214" t="s">
        <v>7</v>
      </c>
      <c r="D214">
        <v>20505460</v>
      </c>
      <c r="E214">
        <v>396</v>
      </c>
      <c r="F214" s="2">
        <v>40</v>
      </c>
      <c r="H214" s="2">
        <v>8202.1</v>
      </c>
      <c r="I214" s="2">
        <f t="shared" si="14"/>
        <v>-40</v>
      </c>
      <c r="J214" t="s">
        <v>280</v>
      </c>
      <c r="K214">
        <f t="shared" si="13"/>
        <v>2017</v>
      </c>
    </row>
    <row r="215" spans="1:12" hidden="1" x14ac:dyDescent="0.2">
      <c r="A215" s="1">
        <v>43021</v>
      </c>
      <c r="B215" t="s">
        <v>10</v>
      </c>
      <c r="C215" t="s">
        <v>7</v>
      </c>
      <c r="D215">
        <v>20505460</v>
      </c>
      <c r="E215" t="s">
        <v>11</v>
      </c>
      <c r="G215" s="2">
        <v>84</v>
      </c>
      <c r="H215" s="2">
        <v>8226.1</v>
      </c>
      <c r="I215" s="2">
        <f t="shared" si="14"/>
        <v>84</v>
      </c>
      <c r="J215" t="s">
        <v>273</v>
      </c>
      <c r="K215">
        <f t="shared" si="13"/>
        <v>2017</v>
      </c>
    </row>
    <row r="216" spans="1:12" hidden="1" x14ac:dyDescent="0.2">
      <c r="A216" s="1">
        <v>43032</v>
      </c>
      <c r="B216" t="s">
        <v>6</v>
      </c>
      <c r="C216" t="s">
        <v>7</v>
      </c>
      <c r="D216">
        <v>20505460</v>
      </c>
      <c r="E216">
        <v>399</v>
      </c>
      <c r="F216" s="2">
        <v>30</v>
      </c>
      <c r="H216" s="2">
        <v>8196.1</v>
      </c>
      <c r="I216" s="2">
        <f t="shared" si="14"/>
        <v>-30</v>
      </c>
      <c r="J216" t="s">
        <v>311</v>
      </c>
      <c r="K216">
        <v>2017</v>
      </c>
      <c r="L216" t="s">
        <v>300</v>
      </c>
    </row>
    <row r="217" spans="1:12" hidden="1" x14ac:dyDescent="0.2">
      <c r="A217" s="1">
        <v>43033</v>
      </c>
      <c r="B217" t="s">
        <v>6</v>
      </c>
      <c r="C217" t="s">
        <v>7</v>
      </c>
      <c r="D217">
        <v>20505460</v>
      </c>
      <c r="E217">
        <v>391</v>
      </c>
      <c r="F217" s="2">
        <v>40</v>
      </c>
      <c r="H217" s="2">
        <v>8156.1</v>
      </c>
      <c r="I217" s="2">
        <f t="shared" ref="I217:I241" si="15">G217-F217</f>
        <v>-40</v>
      </c>
      <c r="J217" t="s">
        <v>280</v>
      </c>
      <c r="K217">
        <f>YEAR(A217)</f>
        <v>2017</v>
      </c>
    </row>
    <row r="218" spans="1:12" hidden="1" x14ac:dyDescent="0.2">
      <c r="A218" s="1">
        <v>43039</v>
      </c>
      <c r="B218" t="s">
        <v>6</v>
      </c>
      <c r="C218" t="s">
        <v>7</v>
      </c>
      <c r="D218">
        <v>20505460</v>
      </c>
      <c r="E218">
        <v>400</v>
      </c>
      <c r="F218" s="2">
        <v>60</v>
      </c>
      <c r="H218" s="2">
        <v>8096.1</v>
      </c>
      <c r="I218" s="2">
        <f t="shared" si="15"/>
        <v>-60</v>
      </c>
      <c r="J218" t="s">
        <v>311</v>
      </c>
      <c r="K218">
        <v>2017</v>
      </c>
      <c r="L218" t="s">
        <v>300</v>
      </c>
    </row>
    <row r="219" spans="1:12" hidden="1" x14ac:dyDescent="0.2">
      <c r="A219" s="1">
        <v>43042</v>
      </c>
      <c r="B219" t="s">
        <v>10</v>
      </c>
      <c r="C219" t="s">
        <v>7</v>
      </c>
      <c r="D219">
        <v>20505460</v>
      </c>
      <c r="E219" t="s">
        <v>11</v>
      </c>
      <c r="G219" s="2">
        <v>36</v>
      </c>
      <c r="H219" s="2">
        <v>8132.1</v>
      </c>
      <c r="I219" s="2">
        <f t="shared" si="15"/>
        <v>36</v>
      </c>
      <c r="J219" t="s">
        <v>273</v>
      </c>
      <c r="K219">
        <f t="shared" ref="K219:K233" si="16">YEAR(A219)</f>
        <v>2017</v>
      </c>
    </row>
    <row r="220" spans="1:12" hidden="1" x14ac:dyDescent="0.2">
      <c r="A220" s="1">
        <v>43042</v>
      </c>
      <c r="B220" t="s">
        <v>12</v>
      </c>
      <c r="C220" t="s">
        <v>7</v>
      </c>
      <c r="D220">
        <v>20505460</v>
      </c>
      <c r="E220" t="s">
        <v>27</v>
      </c>
      <c r="G220" s="2">
        <v>17</v>
      </c>
      <c r="H220" s="2">
        <v>8149.1</v>
      </c>
      <c r="I220" s="2">
        <f t="shared" si="15"/>
        <v>17</v>
      </c>
      <c r="J220" t="s">
        <v>279</v>
      </c>
      <c r="K220">
        <f t="shared" si="16"/>
        <v>2017</v>
      </c>
    </row>
    <row r="221" spans="1:12" hidden="1" x14ac:dyDescent="0.2">
      <c r="A221" s="1">
        <v>43056</v>
      </c>
      <c r="B221" t="s">
        <v>12</v>
      </c>
      <c r="C221" t="s">
        <v>7</v>
      </c>
      <c r="D221">
        <v>20505460</v>
      </c>
      <c r="E221" t="s">
        <v>26</v>
      </c>
      <c r="G221" s="2">
        <v>17</v>
      </c>
      <c r="H221" s="2">
        <v>8166.1</v>
      </c>
      <c r="I221" s="2">
        <f t="shared" si="15"/>
        <v>17</v>
      </c>
      <c r="J221" t="s">
        <v>279</v>
      </c>
      <c r="K221">
        <f t="shared" si="16"/>
        <v>2017</v>
      </c>
    </row>
    <row r="222" spans="1:12" hidden="1" x14ac:dyDescent="0.2">
      <c r="A222" s="1">
        <v>43060</v>
      </c>
      <c r="B222" t="s">
        <v>12</v>
      </c>
      <c r="C222" t="s">
        <v>7</v>
      </c>
      <c r="D222">
        <v>20505460</v>
      </c>
      <c r="E222" t="s">
        <v>23</v>
      </c>
      <c r="G222" s="2">
        <v>17</v>
      </c>
      <c r="H222" s="2">
        <v>8215.1</v>
      </c>
      <c r="I222" s="2">
        <f t="shared" si="15"/>
        <v>17</v>
      </c>
      <c r="J222" t="s">
        <v>279</v>
      </c>
      <c r="K222">
        <f t="shared" si="16"/>
        <v>2017</v>
      </c>
    </row>
    <row r="223" spans="1:12" hidden="1" x14ac:dyDescent="0.2">
      <c r="A223" s="1">
        <v>43060</v>
      </c>
      <c r="B223" t="s">
        <v>12</v>
      </c>
      <c r="C223" t="s">
        <v>7</v>
      </c>
      <c r="D223">
        <v>20505460</v>
      </c>
      <c r="E223" t="s">
        <v>22</v>
      </c>
      <c r="G223" s="2">
        <v>17</v>
      </c>
      <c r="H223" s="2">
        <v>8232.1</v>
      </c>
      <c r="I223" s="2">
        <f t="shared" si="15"/>
        <v>17</v>
      </c>
      <c r="J223" t="s">
        <v>279</v>
      </c>
      <c r="K223">
        <f t="shared" si="16"/>
        <v>2017</v>
      </c>
    </row>
    <row r="224" spans="1:12" hidden="1" x14ac:dyDescent="0.2">
      <c r="A224" s="1">
        <v>43060</v>
      </c>
      <c r="B224" t="s">
        <v>12</v>
      </c>
      <c r="C224" t="s">
        <v>7</v>
      </c>
      <c r="D224">
        <v>20505460</v>
      </c>
      <c r="E224" t="s">
        <v>24</v>
      </c>
      <c r="G224" s="2">
        <v>15</v>
      </c>
      <c r="H224" s="2">
        <v>8198.1</v>
      </c>
      <c r="I224" s="2">
        <f t="shared" si="15"/>
        <v>15</v>
      </c>
      <c r="J224" t="s">
        <v>279</v>
      </c>
      <c r="K224">
        <f t="shared" si="16"/>
        <v>2017</v>
      </c>
    </row>
    <row r="225" spans="1:12" hidden="1" x14ac:dyDescent="0.2">
      <c r="A225" s="1">
        <v>43060</v>
      </c>
      <c r="B225" t="s">
        <v>15</v>
      </c>
      <c r="C225" t="s">
        <v>7</v>
      </c>
      <c r="D225">
        <v>20505460</v>
      </c>
      <c r="E225" t="s">
        <v>25</v>
      </c>
      <c r="G225" s="2">
        <v>17</v>
      </c>
      <c r="H225" s="2">
        <v>8183.1</v>
      </c>
      <c r="I225" s="2">
        <f t="shared" si="15"/>
        <v>17</v>
      </c>
      <c r="J225" t="s">
        <v>279</v>
      </c>
      <c r="K225">
        <f t="shared" si="16"/>
        <v>2017</v>
      </c>
    </row>
    <row r="226" spans="1:12" hidden="1" x14ac:dyDescent="0.2">
      <c r="A226" s="1">
        <v>43061</v>
      </c>
      <c r="B226" t="s">
        <v>12</v>
      </c>
      <c r="C226" t="s">
        <v>7</v>
      </c>
      <c r="D226">
        <v>20505460</v>
      </c>
      <c r="E226" t="s">
        <v>18</v>
      </c>
      <c r="G226" s="2">
        <v>30</v>
      </c>
      <c r="H226" s="2">
        <v>8336.1</v>
      </c>
      <c r="I226" s="2">
        <f t="shared" si="15"/>
        <v>30</v>
      </c>
      <c r="J226" t="s">
        <v>279</v>
      </c>
      <c r="K226">
        <f t="shared" si="16"/>
        <v>2017</v>
      </c>
    </row>
    <row r="227" spans="1:12" hidden="1" x14ac:dyDescent="0.2">
      <c r="A227" s="1">
        <v>43061</v>
      </c>
      <c r="B227" t="s">
        <v>12</v>
      </c>
      <c r="C227" t="s">
        <v>7</v>
      </c>
      <c r="D227">
        <v>20505460</v>
      </c>
      <c r="E227" t="s">
        <v>20</v>
      </c>
      <c r="G227" s="2">
        <v>18</v>
      </c>
      <c r="H227" s="2">
        <v>8270.1</v>
      </c>
      <c r="I227" s="2">
        <f t="shared" si="15"/>
        <v>18</v>
      </c>
      <c r="J227" t="s">
        <v>279</v>
      </c>
      <c r="K227">
        <f t="shared" si="16"/>
        <v>2017</v>
      </c>
    </row>
    <row r="228" spans="1:12" hidden="1" x14ac:dyDescent="0.2">
      <c r="A228" s="1">
        <v>43061</v>
      </c>
      <c r="B228" t="s">
        <v>12</v>
      </c>
      <c r="C228" t="s">
        <v>7</v>
      </c>
      <c r="D228">
        <v>20505460</v>
      </c>
      <c r="E228" t="s">
        <v>19</v>
      </c>
      <c r="G228" s="2">
        <v>36</v>
      </c>
      <c r="H228" s="2">
        <v>8306.1</v>
      </c>
      <c r="I228" s="2">
        <f t="shared" si="15"/>
        <v>36</v>
      </c>
      <c r="J228" t="s">
        <v>279</v>
      </c>
      <c r="K228">
        <f t="shared" si="16"/>
        <v>2017</v>
      </c>
    </row>
    <row r="229" spans="1:12" hidden="1" x14ac:dyDescent="0.2">
      <c r="A229" s="1">
        <v>43061</v>
      </c>
      <c r="B229" t="s">
        <v>12</v>
      </c>
      <c r="C229" t="s">
        <v>7</v>
      </c>
      <c r="D229">
        <v>20505460</v>
      </c>
      <c r="E229" t="s">
        <v>21</v>
      </c>
      <c r="G229" s="2">
        <v>20</v>
      </c>
      <c r="H229" s="2">
        <v>8252.1</v>
      </c>
      <c r="I229" s="2">
        <f t="shared" si="15"/>
        <v>20</v>
      </c>
      <c r="J229" t="s">
        <v>277</v>
      </c>
      <c r="K229">
        <f t="shared" si="16"/>
        <v>2017</v>
      </c>
    </row>
    <row r="230" spans="1:12" hidden="1" x14ac:dyDescent="0.2">
      <c r="A230" s="1">
        <v>43062</v>
      </c>
      <c r="B230" t="s">
        <v>15</v>
      </c>
      <c r="C230" t="s">
        <v>7</v>
      </c>
      <c r="D230">
        <v>20505460</v>
      </c>
      <c r="E230" t="s">
        <v>16</v>
      </c>
      <c r="G230" s="2">
        <v>18</v>
      </c>
      <c r="H230" s="2">
        <v>8369.1</v>
      </c>
      <c r="I230" s="2">
        <f t="shared" si="15"/>
        <v>18</v>
      </c>
      <c r="J230" t="s">
        <v>279</v>
      </c>
      <c r="K230">
        <f t="shared" si="16"/>
        <v>2017</v>
      </c>
    </row>
    <row r="231" spans="1:12" hidden="1" x14ac:dyDescent="0.2">
      <c r="A231" s="1">
        <v>43062</v>
      </c>
      <c r="B231" t="s">
        <v>12</v>
      </c>
      <c r="C231" t="s">
        <v>7</v>
      </c>
      <c r="D231">
        <v>20505460</v>
      </c>
      <c r="E231" t="s">
        <v>17</v>
      </c>
      <c r="G231" s="2">
        <v>15</v>
      </c>
      <c r="H231" s="2">
        <v>8351.1</v>
      </c>
      <c r="I231" s="2">
        <f t="shared" si="15"/>
        <v>15</v>
      </c>
      <c r="J231" t="s">
        <v>279</v>
      </c>
      <c r="K231">
        <f t="shared" si="16"/>
        <v>2017</v>
      </c>
    </row>
    <row r="232" spans="1:12" hidden="1" x14ac:dyDescent="0.2">
      <c r="A232" s="1">
        <v>43066</v>
      </c>
      <c r="B232" t="s">
        <v>12</v>
      </c>
      <c r="C232" t="s">
        <v>7</v>
      </c>
      <c r="D232">
        <v>20505460</v>
      </c>
      <c r="E232" t="s">
        <v>14</v>
      </c>
      <c r="G232" s="2">
        <v>17</v>
      </c>
      <c r="H232" s="2">
        <v>8386.1</v>
      </c>
      <c r="I232" s="2">
        <f t="shared" si="15"/>
        <v>17</v>
      </c>
      <c r="J232" t="s">
        <v>279</v>
      </c>
      <c r="K232">
        <f t="shared" si="16"/>
        <v>2017</v>
      </c>
    </row>
    <row r="233" spans="1:12" hidden="1" x14ac:dyDescent="0.2">
      <c r="A233" s="1">
        <v>43067</v>
      </c>
      <c r="B233" t="s">
        <v>6</v>
      </c>
      <c r="C233" t="s">
        <v>7</v>
      </c>
      <c r="D233">
        <v>20505460</v>
      </c>
      <c r="E233">
        <v>402</v>
      </c>
      <c r="F233" s="2">
        <v>800</v>
      </c>
      <c r="H233" s="2">
        <v>7586.1</v>
      </c>
      <c r="I233" s="2">
        <f t="shared" si="15"/>
        <v>-800</v>
      </c>
      <c r="J233" t="s">
        <v>312</v>
      </c>
      <c r="K233">
        <f t="shared" si="16"/>
        <v>2017</v>
      </c>
      <c r="L233" t="s">
        <v>313</v>
      </c>
    </row>
    <row r="234" spans="1:12" hidden="1" x14ac:dyDescent="0.2">
      <c r="A234" s="1">
        <v>43069</v>
      </c>
      <c r="B234" t="s">
        <v>6</v>
      </c>
      <c r="C234" t="s">
        <v>7</v>
      </c>
      <c r="D234">
        <v>20505460</v>
      </c>
      <c r="E234">
        <v>398</v>
      </c>
      <c r="F234" s="2">
        <v>48</v>
      </c>
      <c r="H234" s="2">
        <v>7538.1</v>
      </c>
      <c r="I234" s="2">
        <f t="shared" si="15"/>
        <v>-48</v>
      </c>
      <c r="J234" t="s">
        <v>303</v>
      </c>
      <c r="K234">
        <v>2017</v>
      </c>
      <c r="L234" t="s">
        <v>304</v>
      </c>
    </row>
    <row r="235" spans="1:12" hidden="1" x14ac:dyDescent="0.2">
      <c r="A235" s="1">
        <v>43070</v>
      </c>
      <c r="B235" t="s">
        <v>12</v>
      </c>
      <c r="C235" t="s">
        <v>7</v>
      </c>
      <c r="D235">
        <v>20505460</v>
      </c>
      <c r="E235" t="s">
        <v>13</v>
      </c>
      <c r="G235" s="2">
        <v>10.3</v>
      </c>
      <c r="H235" s="2">
        <v>7548.4</v>
      </c>
      <c r="I235" s="2">
        <f t="shared" si="15"/>
        <v>10.3</v>
      </c>
      <c r="J235" t="s">
        <v>290</v>
      </c>
      <c r="K235">
        <f>YEAR(A235)</f>
        <v>2017</v>
      </c>
    </row>
    <row r="236" spans="1:12" hidden="1" x14ac:dyDescent="0.2">
      <c r="A236" s="1">
        <v>43075</v>
      </c>
      <c r="B236" t="s">
        <v>8</v>
      </c>
      <c r="C236" t="s">
        <v>7</v>
      </c>
      <c r="D236">
        <v>20505460</v>
      </c>
      <c r="E236">
        <v>406</v>
      </c>
      <c r="F236" s="2">
        <v>162.55000000000001</v>
      </c>
      <c r="H236" s="2">
        <v>7385.85</v>
      </c>
      <c r="I236" s="2">
        <f t="shared" si="15"/>
        <v>-162.55000000000001</v>
      </c>
      <c r="J236" t="s">
        <v>290</v>
      </c>
      <c r="K236">
        <f>YEAR(A236)</f>
        <v>2017</v>
      </c>
      <c r="L236" t="s">
        <v>315</v>
      </c>
    </row>
    <row r="237" spans="1:12" hidden="1" x14ac:dyDescent="0.2">
      <c r="A237" s="1">
        <v>43080</v>
      </c>
      <c r="B237" t="s">
        <v>10</v>
      </c>
      <c r="C237" t="s">
        <v>7</v>
      </c>
      <c r="D237">
        <v>20505460</v>
      </c>
      <c r="E237" t="s">
        <v>11</v>
      </c>
      <c r="G237" s="2">
        <v>78</v>
      </c>
      <c r="H237" s="2">
        <v>7463.85</v>
      </c>
      <c r="I237" s="2">
        <f t="shared" si="15"/>
        <v>78</v>
      </c>
      <c r="J237" t="s">
        <v>273</v>
      </c>
      <c r="K237">
        <f>YEAR(A237)</f>
        <v>2017</v>
      </c>
    </row>
    <row r="238" spans="1:12" hidden="1" x14ac:dyDescent="0.2">
      <c r="A238" s="1">
        <v>43083</v>
      </c>
      <c r="B238" t="s">
        <v>8</v>
      </c>
      <c r="C238" t="s">
        <v>7</v>
      </c>
      <c r="D238">
        <v>20505460</v>
      </c>
      <c r="E238">
        <v>407</v>
      </c>
      <c r="F238" s="2">
        <v>160.80000000000001</v>
      </c>
      <c r="H238" s="2">
        <v>7303.05</v>
      </c>
      <c r="I238" s="2">
        <f t="shared" si="15"/>
        <v>-160.80000000000001</v>
      </c>
      <c r="J238" t="s">
        <v>290</v>
      </c>
      <c r="K238">
        <v>2017</v>
      </c>
      <c r="L238" t="s">
        <v>316</v>
      </c>
    </row>
    <row r="239" spans="1:12" hidden="1" x14ac:dyDescent="0.2">
      <c r="A239" s="1">
        <v>43084</v>
      </c>
      <c r="B239" t="s">
        <v>8</v>
      </c>
      <c r="C239" t="s">
        <v>7</v>
      </c>
      <c r="D239">
        <v>20505460</v>
      </c>
      <c r="E239">
        <v>408</v>
      </c>
      <c r="F239" s="2">
        <v>50</v>
      </c>
      <c r="H239" s="2">
        <v>7253.05</v>
      </c>
      <c r="I239" s="2">
        <f t="shared" si="15"/>
        <v>-50</v>
      </c>
      <c r="J239" t="s">
        <v>297</v>
      </c>
      <c r="K239">
        <f>YEAR(A239)</f>
        <v>2017</v>
      </c>
    </row>
    <row r="240" spans="1:12" hidden="1" x14ac:dyDescent="0.2">
      <c r="A240" s="1">
        <v>43089</v>
      </c>
      <c r="B240" t="s">
        <v>6</v>
      </c>
      <c r="C240" t="s">
        <v>7</v>
      </c>
      <c r="D240">
        <v>20505460</v>
      </c>
      <c r="E240">
        <v>404</v>
      </c>
      <c r="F240" s="2">
        <v>50</v>
      </c>
      <c r="H240" s="2">
        <v>7183.05</v>
      </c>
      <c r="I240" s="2">
        <f t="shared" si="15"/>
        <v>-50</v>
      </c>
      <c r="J240" t="s">
        <v>294</v>
      </c>
      <c r="K240">
        <f>YEAR(A240)</f>
        <v>2017</v>
      </c>
      <c r="L240" t="s">
        <v>314</v>
      </c>
    </row>
    <row r="241" spans="1:12" hidden="1" x14ac:dyDescent="0.2">
      <c r="A241" s="1">
        <v>43089</v>
      </c>
      <c r="B241" t="s">
        <v>6</v>
      </c>
      <c r="C241" t="s">
        <v>7</v>
      </c>
      <c r="D241">
        <v>20505460</v>
      </c>
      <c r="E241">
        <v>405</v>
      </c>
      <c r="F241" s="2">
        <v>20</v>
      </c>
      <c r="H241" s="2">
        <v>7233.05</v>
      </c>
      <c r="I241" s="2">
        <f t="shared" si="15"/>
        <v>-20</v>
      </c>
      <c r="J241" t="s">
        <v>294</v>
      </c>
      <c r="K241">
        <v>2017</v>
      </c>
      <c r="L241" t="s">
        <v>314</v>
      </c>
    </row>
    <row r="242" spans="1:12" hidden="1" x14ac:dyDescent="0.2">
      <c r="A242" s="1">
        <v>43089</v>
      </c>
      <c r="B242" t="s">
        <v>9</v>
      </c>
      <c r="C242" t="s">
        <v>7</v>
      </c>
      <c r="D242">
        <v>20505460</v>
      </c>
      <c r="E242">
        <v>500200</v>
      </c>
      <c r="G242" s="2">
        <v>120</v>
      </c>
      <c r="H242" s="2">
        <v>7303.05</v>
      </c>
      <c r="I242" s="2">
        <v>50</v>
      </c>
      <c r="J242" t="s">
        <v>321</v>
      </c>
      <c r="K242">
        <f>YEAR(A242)</f>
        <v>2017</v>
      </c>
    </row>
    <row r="243" spans="1:12" hidden="1" x14ac:dyDescent="0.2">
      <c r="A243" s="1">
        <v>43089</v>
      </c>
      <c r="I243" s="2">
        <v>70</v>
      </c>
      <c r="J243" t="s">
        <v>277</v>
      </c>
      <c r="K243">
        <f>YEAR(A243)</f>
        <v>2017</v>
      </c>
    </row>
    <row r="244" spans="1:12" hidden="1" x14ac:dyDescent="0.2">
      <c r="A244" s="1">
        <v>43090</v>
      </c>
      <c r="B244" t="s">
        <v>6</v>
      </c>
      <c r="C244" t="s">
        <v>7</v>
      </c>
      <c r="D244">
        <v>20505460</v>
      </c>
      <c r="E244">
        <v>403</v>
      </c>
      <c r="F244" s="2">
        <v>15</v>
      </c>
      <c r="H244" s="2">
        <v>7288.05</v>
      </c>
      <c r="I244" s="2">
        <f t="shared" ref="I244:I275" si="17">G244-F244</f>
        <v>-15</v>
      </c>
      <c r="J244" t="s">
        <v>294</v>
      </c>
      <c r="K244">
        <f>YEAR(A244)</f>
        <v>2017</v>
      </c>
      <c r="L244" t="s">
        <v>314</v>
      </c>
    </row>
    <row r="245" spans="1:12" hidden="1" x14ac:dyDescent="0.2">
      <c r="A245" s="1">
        <v>43091</v>
      </c>
      <c r="B245" t="s">
        <v>8</v>
      </c>
      <c r="C245" t="s">
        <v>7</v>
      </c>
      <c r="D245">
        <v>20505460</v>
      </c>
      <c r="E245">
        <v>410</v>
      </c>
      <c r="F245" s="2">
        <v>180</v>
      </c>
      <c r="H245" s="2">
        <v>7108.05</v>
      </c>
      <c r="I245" s="2">
        <f t="shared" si="17"/>
        <v>-180</v>
      </c>
      <c r="J245" t="s">
        <v>294</v>
      </c>
      <c r="K245">
        <v>2017</v>
      </c>
      <c r="L245" t="s">
        <v>318</v>
      </c>
    </row>
    <row r="246" spans="1:12" hidden="1" x14ac:dyDescent="0.2">
      <c r="A246" s="1">
        <v>43096</v>
      </c>
      <c r="B246" t="s">
        <v>6</v>
      </c>
      <c r="C246" t="s">
        <v>7</v>
      </c>
      <c r="D246">
        <v>20505460</v>
      </c>
      <c r="E246">
        <v>401</v>
      </c>
      <c r="F246" s="2">
        <v>30</v>
      </c>
      <c r="H246" s="2">
        <v>7078.05</v>
      </c>
      <c r="I246" s="2">
        <f t="shared" si="17"/>
        <v>-30</v>
      </c>
      <c r="J246" t="s">
        <v>311</v>
      </c>
      <c r="K246">
        <f t="shared" ref="K246:K277" si="18">YEAR(A246)</f>
        <v>2017</v>
      </c>
      <c r="L246" t="s">
        <v>300</v>
      </c>
    </row>
    <row r="247" spans="1:12" hidden="1" x14ac:dyDescent="0.2">
      <c r="A247" s="1">
        <v>43102</v>
      </c>
      <c r="B247" t="s">
        <v>6</v>
      </c>
      <c r="C247" t="s">
        <v>7</v>
      </c>
      <c r="D247">
        <v>20505460</v>
      </c>
      <c r="E247">
        <v>397</v>
      </c>
      <c r="F247" s="2">
        <v>40</v>
      </c>
      <c r="H247" s="2">
        <v>7038.05</v>
      </c>
      <c r="I247" s="2">
        <f t="shared" si="17"/>
        <v>-40</v>
      </c>
      <c r="J247" t="s">
        <v>280</v>
      </c>
      <c r="K247">
        <f t="shared" si="18"/>
        <v>2018</v>
      </c>
    </row>
    <row r="248" spans="1:12" hidden="1" x14ac:dyDescent="0.2">
      <c r="A248" s="1">
        <v>43109</v>
      </c>
      <c r="B248" t="s">
        <v>6</v>
      </c>
      <c r="C248" t="s">
        <v>7</v>
      </c>
      <c r="D248">
        <v>20505460</v>
      </c>
      <c r="E248">
        <v>411</v>
      </c>
      <c r="F248" s="2">
        <v>50</v>
      </c>
      <c r="H248" s="2">
        <v>7024.05</v>
      </c>
      <c r="I248" s="2">
        <f t="shared" si="17"/>
        <v>-50</v>
      </c>
      <c r="J248" t="s">
        <v>294</v>
      </c>
      <c r="K248">
        <f t="shared" si="18"/>
        <v>2018</v>
      </c>
      <c r="L248" t="s">
        <v>319</v>
      </c>
    </row>
    <row r="249" spans="1:12" hidden="1" x14ac:dyDescent="0.2">
      <c r="A249" s="1">
        <v>43109</v>
      </c>
      <c r="B249" t="s">
        <v>10</v>
      </c>
      <c r="C249" t="s">
        <v>7</v>
      </c>
      <c r="D249">
        <v>20505460</v>
      </c>
      <c r="E249" t="s">
        <v>11</v>
      </c>
      <c r="G249" s="2">
        <v>36</v>
      </c>
      <c r="H249" s="2">
        <v>7074.05</v>
      </c>
      <c r="I249" s="2">
        <f t="shared" si="17"/>
        <v>36</v>
      </c>
      <c r="J249" t="s">
        <v>273</v>
      </c>
      <c r="K249">
        <f t="shared" si="18"/>
        <v>2018</v>
      </c>
    </row>
    <row r="250" spans="1:12" hidden="1" x14ac:dyDescent="0.2">
      <c r="A250" s="1">
        <v>43110</v>
      </c>
      <c r="B250" t="s">
        <v>6</v>
      </c>
      <c r="C250" t="s">
        <v>7</v>
      </c>
      <c r="D250">
        <v>20505460</v>
      </c>
      <c r="E250">
        <v>409</v>
      </c>
      <c r="F250" s="2">
        <v>222.3</v>
      </c>
      <c r="H250" s="2">
        <v>6801.75</v>
      </c>
      <c r="I250" s="2">
        <f t="shared" si="17"/>
        <v>-222.3</v>
      </c>
      <c r="J250" t="s">
        <v>288</v>
      </c>
      <c r="K250">
        <f t="shared" si="18"/>
        <v>2018</v>
      </c>
      <c r="L250" t="s">
        <v>317</v>
      </c>
    </row>
    <row r="251" spans="1:12" hidden="1" x14ac:dyDescent="0.2">
      <c r="A251" s="1">
        <v>43122</v>
      </c>
      <c r="B251" t="s">
        <v>8</v>
      </c>
      <c r="C251" t="s">
        <v>7</v>
      </c>
      <c r="D251">
        <v>20505460</v>
      </c>
      <c r="E251">
        <v>413</v>
      </c>
      <c r="F251" s="2">
        <v>50</v>
      </c>
      <c r="H251" s="2">
        <v>6751.75</v>
      </c>
      <c r="I251" s="2">
        <f t="shared" si="17"/>
        <v>-50</v>
      </c>
      <c r="J251" t="s">
        <v>288</v>
      </c>
      <c r="K251">
        <f t="shared" si="18"/>
        <v>2018</v>
      </c>
      <c r="L251" t="s">
        <v>320</v>
      </c>
    </row>
    <row r="252" spans="1:12" hidden="1" x14ac:dyDescent="0.2">
      <c r="A252" s="43">
        <v>43130</v>
      </c>
      <c r="B252" s="44" t="s">
        <v>6</v>
      </c>
      <c r="C252" s="44" t="s">
        <v>7</v>
      </c>
      <c r="D252" s="44">
        <v>20505460</v>
      </c>
      <c r="E252" s="44">
        <v>412</v>
      </c>
      <c r="F252" s="2">
        <v>72</v>
      </c>
      <c r="H252" s="12">
        <v>6679.75</v>
      </c>
      <c r="I252" s="12">
        <f t="shared" si="17"/>
        <v>-72</v>
      </c>
      <c r="J252" s="44" t="s">
        <v>275</v>
      </c>
      <c r="K252" s="44">
        <f t="shared" si="18"/>
        <v>2018</v>
      </c>
      <c r="L252" t="s">
        <v>291</v>
      </c>
    </row>
    <row r="253" spans="1:12" hidden="1" x14ac:dyDescent="0.2">
      <c r="A253" s="1">
        <v>43133</v>
      </c>
      <c r="B253" t="s">
        <v>10</v>
      </c>
      <c r="C253" t="s">
        <v>7</v>
      </c>
      <c r="D253">
        <v>20505460</v>
      </c>
      <c r="E253" t="s">
        <v>11</v>
      </c>
      <c r="G253" s="2">
        <v>66</v>
      </c>
      <c r="H253" s="2">
        <v>6745.75</v>
      </c>
      <c r="I253" s="2">
        <f t="shared" si="17"/>
        <v>66</v>
      </c>
      <c r="J253" t="s">
        <v>273</v>
      </c>
      <c r="K253">
        <f t="shared" si="18"/>
        <v>2018</v>
      </c>
    </row>
    <row r="254" spans="1:12" hidden="1" x14ac:dyDescent="0.2">
      <c r="A254" s="1">
        <v>43143</v>
      </c>
      <c r="B254" t="s">
        <v>10</v>
      </c>
      <c r="C254" t="s">
        <v>7</v>
      </c>
      <c r="D254">
        <v>20505460</v>
      </c>
      <c r="E254" t="s">
        <v>11</v>
      </c>
      <c r="G254" s="2">
        <v>36</v>
      </c>
      <c r="H254" s="2">
        <v>6781.75</v>
      </c>
      <c r="I254" s="2">
        <f t="shared" si="17"/>
        <v>36</v>
      </c>
      <c r="J254" t="s">
        <v>273</v>
      </c>
      <c r="K254">
        <f t="shared" si="18"/>
        <v>2018</v>
      </c>
    </row>
    <row r="255" spans="1:12" hidden="1" x14ac:dyDescent="0.2">
      <c r="A255" s="1">
        <v>43146</v>
      </c>
      <c r="B255" t="s">
        <v>8</v>
      </c>
      <c r="C255" t="s">
        <v>7</v>
      </c>
      <c r="D255">
        <v>20505460</v>
      </c>
      <c r="E255">
        <v>414</v>
      </c>
      <c r="F255" s="2">
        <v>60</v>
      </c>
      <c r="H255" s="2">
        <v>6721.75</v>
      </c>
      <c r="I255" s="2">
        <f t="shared" si="17"/>
        <v>-60</v>
      </c>
      <c r="J255" t="s">
        <v>321</v>
      </c>
      <c r="K255">
        <f t="shared" si="18"/>
        <v>2018</v>
      </c>
      <c r="L255" t="s">
        <v>295</v>
      </c>
    </row>
    <row r="256" spans="1:12" hidden="1" x14ac:dyDescent="0.2">
      <c r="A256" s="1">
        <v>43150</v>
      </c>
      <c r="B256" t="s">
        <v>9</v>
      </c>
      <c r="C256" t="s">
        <v>7</v>
      </c>
      <c r="D256">
        <v>20505460</v>
      </c>
      <c r="E256">
        <v>500201</v>
      </c>
      <c r="G256" s="2">
        <v>512.6</v>
      </c>
      <c r="H256" s="2">
        <v>7234.35</v>
      </c>
      <c r="I256" s="2">
        <f t="shared" si="17"/>
        <v>512.6</v>
      </c>
      <c r="J256" t="s">
        <v>339</v>
      </c>
      <c r="K256">
        <f t="shared" si="18"/>
        <v>2018</v>
      </c>
      <c r="L256" t="s">
        <v>340</v>
      </c>
    </row>
    <row r="257" spans="1:12" hidden="1" x14ac:dyDescent="0.2">
      <c r="A257" s="1">
        <v>43161</v>
      </c>
      <c r="B257" t="s">
        <v>10</v>
      </c>
      <c r="C257" t="s">
        <v>7</v>
      </c>
      <c r="D257">
        <v>20505460</v>
      </c>
      <c r="E257" t="s">
        <v>11</v>
      </c>
      <c r="G257" s="2">
        <v>66</v>
      </c>
      <c r="H257" s="2">
        <v>7300.35</v>
      </c>
      <c r="I257" s="2">
        <f t="shared" si="17"/>
        <v>66</v>
      </c>
      <c r="J257" t="s">
        <v>273</v>
      </c>
      <c r="K257">
        <f t="shared" si="18"/>
        <v>2018</v>
      </c>
    </row>
    <row r="258" spans="1:12" hidden="1" x14ac:dyDescent="0.2">
      <c r="A258" s="1">
        <v>43172</v>
      </c>
      <c r="B258" t="s">
        <v>12</v>
      </c>
      <c r="C258" t="s">
        <v>7</v>
      </c>
      <c r="D258">
        <v>20505460</v>
      </c>
      <c r="E258" t="s">
        <v>144</v>
      </c>
      <c r="G258" s="2">
        <v>6</v>
      </c>
      <c r="H258" s="2">
        <v>7306.35</v>
      </c>
      <c r="I258" s="2">
        <f t="shared" si="17"/>
        <v>6</v>
      </c>
      <c r="J258" t="s">
        <v>277</v>
      </c>
      <c r="K258">
        <f t="shared" si="18"/>
        <v>2018</v>
      </c>
    </row>
    <row r="259" spans="1:12" hidden="1" x14ac:dyDescent="0.2">
      <c r="A259" s="1">
        <v>43173</v>
      </c>
      <c r="B259" t="s">
        <v>12</v>
      </c>
      <c r="C259" t="s">
        <v>7</v>
      </c>
      <c r="D259">
        <v>20505460</v>
      </c>
      <c r="E259" t="s">
        <v>146</v>
      </c>
      <c r="G259" s="2">
        <v>20</v>
      </c>
      <c r="H259" s="2">
        <v>7326.35</v>
      </c>
      <c r="I259" s="2">
        <f t="shared" si="17"/>
        <v>20</v>
      </c>
      <c r="J259" t="s">
        <v>277</v>
      </c>
      <c r="K259">
        <f t="shared" si="18"/>
        <v>2018</v>
      </c>
    </row>
    <row r="260" spans="1:12" hidden="1" x14ac:dyDescent="0.2">
      <c r="A260" s="1">
        <v>43173</v>
      </c>
      <c r="B260" t="s">
        <v>15</v>
      </c>
      <c r="C260" t="s">
        <v>7</v>
      </c>
      <c r="D260">
        <v>20505460</v>
      </c>
      <c r="E260" t="s">
        <v>145</v>
      </c>
      <c r="G260" s="2">
        <v>27</v>
      </c>
      <c r="H260" s="2">
        <v>7353.35</v>
      </c>
      <c r="I260" s="2">
        <f t="shared" si="17"/>
        <v>27</v>
      </c>
      <c r="J260" t="s">
        <v>277</v>
      </c>
      <c r="K260">
        <f t="shared" si="18"/>
        <v>2018</v>
      </c>
    </row>
    <row r="261" spans="1:12" hidden="1" x14ac:dyDescent="0.2">
      <c r="A261" s="1">
        <v>43175</v>
      </c>
      <c r="B261" t="s">
        <v>10</v>
      </c>
      <c r="C261" t="s">
        <v>7</v>
      </c>
      <c r="D261">
        <v>20505460</v>
      </c>
      <c r="E261" t="s">
        <v>11</v>
      </c>
      <c r="G261" s="2">
        <v>150</v>
      </c>
      <c r="H261" s="2">
        <v>7503.35</v>
      </c>
      <c r="I261" s="2">
        <f t="shared" si="17"/>
        <v>150</v>
      </c>
      <c r="J261" t="s">
        <v>273</v>
      </c>
      <c r="K261">
        <f t="shared" si="18"/>
        <v>2018</v>
      </c>
    </row>
    <row r="262" spans="1:12" hidden="1" x14ac:dyDescent="0.2">
      <c r="A262" s="1">
        <v>43180</v>
      </c>
      <c r="B262" t="s">
        <v>6</v>
      </c>
      <c r="C262" t="s">
        <v>7</v>
      </c>
      <c r="D262">
        <v>20505460</v>
      </c>
      <c r="E262">
        <v>415</v>
      </c>
      <c r="F262" s="2">
        <v>11.99</v>
      </c>
      <c r="H262" s="2">
        <v>7491.36</v>
      </c>
      <c r="I262" s="2">
        <f t="shared" si="17"/>
        <v>-11.99</v>
      </c>
      <c r="J262" t="s">
        <v>290</v>
      </c>
      <c r="K262">
        <f t="shared" si="18"/>
        <v>2018</v>
      </c>
      <c r="L262" t="s">
        <v>293</v>
      </c>
    </row>
    <row r="263" spans="1:12" hidden="1" x14ac:dyDescent="0.2">
      <c r="A263" s="1">
        <v>43185</v>
      </c>
      <c r="B263" t="s">
        <v>6</v>
      </c>
      <c r="C263" t="s">
        <v>7</v>
      </c>
      <c r="D263">
        <v>20505460</v>
      </c>
      <c r="E263">
        <v>394</v>
      </c>
      <c r="F263" s="2">
        <v>60</v>
      </c>
      <c r="H263" s="2">
        <v>7431.36</v>
      </c>
      <c r="I263" s="2">
        <f t="shared" si="17"/>
        <v>-60</v>
      </c>
      <c r="J263" t="s">
        <v>280</v>
      </c>
      <c r="K263">
        <f t="shared" si="18"/>
        <v>2018</v>
      </c>
    </row>
    <row r="264" spans="1:12" hidden="1" x14ac:dyDescent="0.2">
      <c r="A264" s="1">
        <v>43185</v>
      </c>
      <c r="B264" t="s">
        <v>6</v>
      </c>
      <c r="C264" t="s">
        <v>7</v>
      </c>
      <c r="D264">
        <v>20505460</v>
      </c>
      <c r="E264">
        <v>416</v>
      </c>
      <c r="F264" s="2">
        <v>137.99</v>
      </c>
      <c r="H264" s="2">
        <v>7293.37</v>
      </c>
      <c r="I264" s="2">
        <f t="shared" si="17"/>
        <v>-137.99</v>
      </c>
      <c r="J264" t="s">
        <v>322</v>
      </c>
      <c r="K264">
        <f t="shared" si="18"/>
        <v>2018</v>
      </c>
    </row>
    <row r="265" spans="1:12" hidden="1" x14ac:dyDescent="0.2">
      <c r="A265" s="1">
        <v>43185</v>
      </c>
      <c r="B265" t="s">
        <v>12</v>
      </c>
      <c r="C265" t="s">
        <v>7</v>
      </c>
      <c r="D265">
        <v>20505460</v>
      </c>
      <c r="E265" t="s">
        <v>150</v>
      </c>
      <c r="G265" s="2">
        <v>20</v>
      </c>
      <c r="H265" s="2">
        <v>7373.37</v>
      </c>
      <c r="I265" s="2">
        <f t="shared" si="17"/>
        <v>20</v>
      </c>
      <c r="J265" t="s">
        <v>277</v>
      </c>
      <c r="K265">
        <f t="shared" si="18"/>
        <v>2018</v>
      </c>
    </row>
    <row r="266" spans="1:12" hidden="1" x14ac:dyDescent="0.2">
      <c r="A266" s="1">
        <v>43185</v>
      </c>
      <c r="B266" t="s">
        <v>12</v>
      </c>
      <c r="C266" t="s">
        <v>7</v>
      </c>
      <c r="D266">
        <v>20505460</v>
      </c>
      <c r="E266" t="s">
        <v>152</v>
      </c>
      <c r="G266" s="2">
        <v>20</v>
      </c>
      <c r="H266" s="2">
        <v>7333.37</v>
      </c>
      <c r="I266" s="2">
        <f t="shared" si="17"/>
        <v>20</v>
      </c>
      <c r="J266" t="s">
        <v>277</v>
      </c>
      <c r="K266">
        <f t="shared" si="18"/>
        <v>2018</v>
      </c>
    </row>
    <row r="267" spans="1:12" hidden="1" x14ac:dyDescent="0.2">
      <c r="A267" s="1">
        <v>43185</v>
      </c>
      <c r="B267" t="s">
        <v>12</v>
      </c>
      <c r="C267" t="s">
        <v>7</v>
      </c>
      <c r="D267">
        <v>20505460</v>
      </c>
      <c r="E267" t="s">
        <v>147</v>
      </c>
      <c r="G267" s="2">
        <v>20</v>
      </c>
      <c r="H267" s="2">
        <v>7433.37</v>
      </c>
      <c r="I267" s="2">
        <f t="shared" si="17"/>
        <v>20</v>
      </c>
      <c r="J267" t="s">
        <v>277</v>
      </c>
      <c r="K267">
        <f t="shared" si="18"/>
        <v>2018</v>
      </c>
    </row>
    <row r="268" spans="1:12" hidden="1" x14ac:dyDescent="0.2">
      <c r="A268" s="1">
        <v>43185</v>
      </c>
      <c r="B268" t="s">
        <v>12</v>
      </c>
      <c r="C268" t="s">
        <v>7</v>
      </c>
      <c r="D268">
        <v>20505460</v>
      </c>
      <c r="E268" t="s">
        <v>148</v>
      </c>
      <c r="G268" s="2">
        <v>20</v>
      </c>
      <c r="H268" s="2">
        <v>7413.37</v>
      </c>
      <c r="I268" s="2">
        <f t="shared" si="17"/>
        <v>20</v>
      </c>
      <c r="J268" t="s">
        <v>277</v>
      </c>
      <c r="K268">
        <f t="shared" si="18"/>
        <v>2018</v>
      </c>
    </row>
    <row r="269" spans="1:12" hidden="1" x14ac:dyDescent="0.2">
      <c r="A269" s="1">
        <v>43185</v>
      </c>
      <c r="B269" t="s">
        <v>12</v>
      </c>
      <c r="C269" t="s">
        <v>7</v>
      </c>
      <c r="D269">
        <v>20505460</v>
      </c>
      <c r="E269" t="s">
        <v>153</v>
      </c>
      <c r="G269" s="2">
        <v>20</v>
      </c>
      <c r="H269" s="2">
        <v>7313.37</v>
      </c>
      <c r="I269" s="2">
        <f t="shared" si="17"/>
        <v>20</v>
      </c>
      <c r="J269" t="s">
        <v>277</v>
      </c>
      <c r="K269">
        <f t="shared" si="18"/>
        <v>2018</v>
      </c>
    </row>
    <row r="270" spans="1:12" hidden="1" x14ac:dyDescent="0.2">
      <c r="A270" s="1">
        <v>43185</v>
      </c>
      <c r="B270" t="s">
        <v>12</v>
      </c>
      <c r="C270" t="s">
        <v>7</v>
      </c>
      <c r="D270">
        <v>20505460</v>
      </c>
      <c r="E270" t="s">
        <v>149</v>
      </c>
      <c r="G270" s="2">
        <v>20</v>
      </c>
      <c r="H270" s="2">
        <v>7393.37</v>
      </c>
      <c r="I270" s="2">
        <f t="shared" si="17"/>
        <v>20</v>
      </c>
      <c r="J270" t="s">
        <v>277</v>
      </c>
      <c r="K270">
        <f t="shared" si="18"/>
        <v>2018</v>
      </c>
    </row>
    <row r="271" spans="1:12" hidden="1" x14ac:dyDescent="0.2">
      <c r="A271" s="1">
        <v>43185</v>
      </c>
      <c r="B271" t="s">
        <v>12</v>
      </c>
      <c r="C271" t="s">
        <v>7</v>
      </c>
      <c r="D271">
        <v>20505460</v>
      </c>
      <c r="E271" t="s">
        <v>151</v>
      </c>
      <c r="G271" s="2">
        <v>20</v>
      </c>
      <c r="H271" s="2">
        <v>7353.37</v>
      </c>
      <c r="I271" s="2">
        <f t="shared" si="17"/>
        <v>20</v>
      </c>
      <c r="J271" t="s">
        <v>277</v>
      </c>
      <c r="K271">
        <f t="shared" si="18"/>
        <v>2018</v>
      </c>
    </row>
    <row r="272" spans="1:12" hidden="1" x14ac:dyDescent="0.2">
      <c r="A272" s="1">
        <v>43186</v>
      </c>
      <c r="B272" t="s">
        <v>12</v>
      </c>
      <c r="C272" t="s">
        <v>7</v>
      </c>
      <c r="D272">
        <v>20505460</v>
      </c>
      <c r="E272" t="s">
        <v>157</v>
      </c>
      <c r="G272" s="2">
        <v>20</v>
      </c>
      <c r="H272" s="2">
        <v>7453.37</v>
      </c>
      <c r="I272" s="2">
        <f t="shared" si="17"/>
        <v>20</v>
      </c>
      <c r="J272" t="s">
        <v>277</v>
      </c>
      <c r="K272">
        <f t="shared" si="18"/>
        <v>2018</v>
      </c>
    </row>
    <row r="273" spans="1:11" hidden="1" x14ac:dyDescent="0.2">
      <c r="A273" s="1">
        <v>43186</v>
      </c>
      <c r="B273" t="s">
        <v>12</v>
      </c>
      <c r="C273" t="s">
        <v>7</v>
      </c>
      <c r="D273">
        <v>20505460</v>
      </c>
      <c r="E273" t="s">
        <v>155</v>
      </c>
      <c r="G273" s="2">
        <v>20</v>
      </c>
      <c r="H273" s="2">
        <v>7493.37</v>
      </c>
      <c r="I273" s="2">
        <f t="shared" si="17"/>
        <v>20</v>
      </c>
      <c r="J273" t="s">
        <v>277</v>
      </c>
      <c r="K273">
        <f t="shared" si="18"/>
        <v>2018</v>
      </c>
    </row>
    <row r="274" spans="1:11" hidden="1" x14ac:dyDescent="0.2">
      <c r="A274" s="1">
        <v>43186</v>
      </c>
      <c r="B274" t="s">
        <v>12</v>
      </c>
      <c r="C274" t="s">
        <v>7</v>
      </c>
      <c r="D274">
        <v>20505460</v>
      </c>
      <c r="E274" t="s">
        <v>154</v>
      </c>
      <c r="G274" s="2">
        <v>20</v>
      </c>
      <c r="H274" s="2">
        <v>7513.37</v>
      </c>
      <c r="I274" s="2">
        <f t="shared" si="17"/>
        <v>20</v>
      </c>
      <c r="J274" t="s">
        <v>277</v>
      </c>
      <c r="K274">
        <f t="shared" si="18"/>
        <v>2018</v>
      </c>
    </row>
    <row r="275" spans="1:11" hidden="1" x14ac:dyDescent="0.2">
      <c r="A275" s="1">
        <v>43186</v>
      </c>
      <c r="B275" t="s">
        <v>12</v>
      </c>
      <c r="C275" t="s">
        <v>7</v>
      </c>
      <c r="D275">
        <v>20505460</v>
      </c>
      <c r="E275" t="s">
        <v>156</v>
      </c>
      <c r="G275" s="2">
        <v>20</v>
      </c>
      <c r="H275" s="2">
        <v>7473.37</v>
      </c>
      <c r="I275" s="2">
        <f t="shared" si="17"/>
        <v>20</v>
      </c>
      <c r="J275" t="s">
        <v>277</v>
      </c>
      <c r="K275">
        <f t="shared" si="18"/>
        <v>2018</v>
      </c>
    </row>
    <row r="276" spans="1:11" hidden="1" x14ac:dyDescent="0.2">
      <c r="A276" s="1">
        <v>43187</v>
      </c>
      <c r="B276" t="s">
        <v>12</v>
      </c>
      <c r="C276" t="s">
        <v>7</v>
      </c>
      <c r="D276">
        <v>20505460</v>
      </c>
      <c r="E276" t="s">
        <v>158</v>
      </c>
      <c r="G276" s="2">
        <v>20</v>
      </c>
      <c r="H276" s="2">
        <v>7533.37</v>
      </c>
      <c r="I276" s="2">
        <f t="shared" ref="I276:I302" si="19">G276-F276</f>
        <v>20</v>
      </c>
      <c r="J276" t="s">
        <v>277</v>
      </c>
      <c r="K276">
        <f t="shared" si="18"/>
        <v>2018</v>
      </c>
    </row>
    <row r="277" spans="1:11" hidden="1" x14ac:dyDescent="0.2">
      <c r="A277" s="1">
        <v>43188</v>
      </c>
      <c r="B277" t="s">
        <v>12</v>
      </c>
      <c r="C277" t="s">
        <v>7</v>
      </c>
      <c r="D277">
        <v>20505460</v>
      </c>
      <c r="E277" t="s">
        <v>160</v>
      </c>
      <c r="G277" s="2">
        <v>20</v>
      </c>
      <c r="H277" s="2">
        <v>7573.37</v>
      </c>
      <c r="I277" s="2">
        <f t="shared" si="19"/>
        <v>20</v>
      </c>
      <c r="J277" t="s">
        <v>277</v>
      </c>
      <c r="K277">
        <f t="shared" si="18"/>
        <v>2018</v>
      </c>
    </row>
    <row r="278" spans="1:11" hidden="1" x14ac:dyDescent="0.2">
      <c r="A278" s="1">
        <v>43188</v>
      </c>
      <c r="B278" t="s">
        <v>12</v>
      </c>
      <c r="C278" t="s">
        <v>7</v>
      </c>
      <c r="D278">
        <v>20505460</v>
      </c>
      <c r="E278" t="s">
        <v>161</v>
      </c>
      <c r="G278" s="2">
        <v>20</v>
      </c>
      <c r="H278" s="2">
        <v>7553.37</v>
      </c>
      <c r="I278" s="2">
        <f t="shared" si="19"/>
        <v>20</v>
      </c>
      <c r="J278" t="s">
        <v>277</v>
      </c>
      <c r="K278">
        <f t="shared" ref="K278:K307" si="20">YEAR(A278)</f>
        <v>2018</v>
      </c>
    </row>
    <row r="279" spans="1:11" hidden="1" x14ac:dyDescent="0.2">
      <c r="A279" s="1">
        <v>43188</v>
      </c>
      <c r="B279" t="s">
        <v>12</v>
      </c>
      <c r="C279" t="s">
        <v>7</v>
      </c>
      <c r="D279">
        <v>20505460</v>
      </c>
      <c r="E279" t="s">
        <v>159</v>
      </c>
      <c r="G279" s="2">
        <v>40</v>
      </c>
      <c r="H279" s="2">
        <v>7613.37</v>
      </c>
      <c r="I279" s="2">
        <f t="shared" si="19"/>
        <v>40</v>
      </c>
      <c r="J279" t="s">
        <v>277</v>
      </c>
      <c r="K279">
        <f t="shared" si="20"/>
        <v>2018</v>
      </c>
    </row>
    <row r="280" spans="1:11" hidden="1" x14ac:dyDescent="0.2">
      <c r="A280" s="1">
        <v>43193</v>
      </c>
      <c r="B280" t="s">
        <v>10</v>
      </c>
      <c r="C280" t="s">
        <v>7</v>
      </c>
      <c r="D280">
        <v>20505460</v>
      </c>
      <c r="E280" t="s">
        <v>11</v>
      </c>
      <c r="G280" s="2">
        <v>54</v>
      </c>
      <c r="H280" s="2">
        <v>7687.37</v>
      </c>
      <c r="I280" s="2">
        <f t="shared" si="19"/>
        <v>54</v>
      </c>
      <c r="J280" t="s">
        <v>273</v>
      </c>
      <c r="K280">
        <f t="shared" si="20"/>
        <v>2018</v>
      </c>
    </row>
    <row r="281" spans="1:11" hidden="1" x14ac:dyDescent="0.2">
      <c r="A281" s="1">
        <v>43193</v>
      </c>
      <c r="B281" t="s">
        <v>12</v>
      </c>
      <c r="C281" t="s">
        <v>7</v>
      </c>
      <c r="D281">
        <v>20505460</v>
      </c>
      <c r="E281" t="s">
        <v>162</v>
      </c>
      <c r="G281" s="2">
        <v>20</v>
      </c>
      <c r="H281" s="2">
        <v>7633.37</v>
      </c>
      <c r="I281" s="2">
        <f t="shared" si="19"/>
        <v>20</v>
      </c>
      <c r="J281" t="s">
        <v>277</v>
      </c>
      <c r="K281">
        <f t="shared" si="20"/>
        <v>2018</v>
      </c>
    </row>
    <row r="282" spans="1:11" hidden="1" x14ac:dyDescent="0.2">
      <c r="A282" s="1">
        <v>43199</v>
      </c>
      <c r="B282" t="s">
        <v>12</v>
      </c>
      <c r="C282" t="s">
        <v>7</v>
      </c>
      <c r="D282">
        <v>20505460</v>
      </c>
      <c r="E282" t="s">
        <v>167</v>
      </c>
      <c r="G282" s="2">
        <v>40</v>
      </c>
      <c r="H282" s="2">
        <v>7727.37</v>
      </c>
      <c r="I282" s="2">
        <f t="shared" si="19"/>
        <v>40</v>
      </c>
      <c r="J282" t="s">
        <v>277</v>
      </c>
      <c r="K282">
        <f t="shared" si="20"/>
        <v>2018</v>
      </c>
    </row>
    <row r="283" spans="1:11" hidden="1" x14ac:dyDescent="0.2">
      <c r="A283" s="1">
        <v>43199</v>
      </c>
      <c r="B283" t="s">
        <v>12</v>
      </c>
      <c r="C283" t="s">
        <v>7</v>
      </c>
      <c r="D283">
        <v>20505460</v>
      </c>
      <c r="E283" t="s">
        <v>165</v>
      </c>
      <c r="G283" s="2">
        <v>20</v>
      </c>
      <c r="H283" s="2">
        <v>7807.37</v>
      </c>
      <c r="I283" s="2">
        <f t="shared" si="19"/>
        <v>20</v>
      </c>
      <c r="J283" t="s">
        <v>277</v>
      </c>
      <c r="K283">
        <f t="shared" si="20"/>
        <v>2018</v>
      </c>
    </row>
    <row r="284" spans="1:11" hidden="1" x14ac:dyDescent="0.2">
      <c r="A284" s="1">
        <v>43199</v>
      </c>
      <c r="B284" t="s">
        <v>12</v>
      </c>
      <c r="C284" t="s">
        <v>7</v>
      </c>
      <c r="D284">
        <v>20505460</v>
      </c>
      <c r="E284" t="s">
        <v>163</v>
      </c>
      <c r="G284" s="2">
        <v>20</v>
      </c>
      <c r="H284" s="2">
        <v>7867.37</v>
      </c>
      <c r="I284" s="2">
        <f t="shared" si="19"/>
        <v>20</v>
      </c>
      <c r="J284" t="s">
        <v>277</v>
      </c>
      <c r="K284">
        <f t="shared" si="20"/>
        <v>2018</v>
      </c>
    </row>
    <row r="285" spans="1:11" hidden="1" x14ac:dyDescent="0.2">
      <c r="A285" s="1">
        <v>43199</v>
      </c>
      <c r="B285" t="s">
        <v>12</v>
      </c>
      <c r="C285" t="s">
        <v>7</v>
      </c>
      <c r="D285">
        <v>20505460</v>
      </c>
      <c r="E285" t="s">
        <v>164</v>
      </c>
      <c r="G285" s="2">
        <v>40</v>
      </c>
      <c r="H285" s="2">
        <v>7847.37</v>
      </c>
      <c r="I285" s="2">
        <f t="shared" si="19"/>
        <v>40</v>
      </c>
      <c r="J285" t="s">
        <v>277</v>
      </c>
      <c r="K285">
        <f t="shared" si="20"/>
        <v>2018</v>
      </c>
    </row>
    <row r="286" spans="1:11" hidden="1" x14ac:dyDescent="0.2">
      <c r="A286" s="1">
        <v>43199</v>
      </c>
      <c r="B286" t="s">
        <v>12</v>
      </c>
      <c r="C286" t="s">
        <v>7</v>
      </c>
      <c r="D286">
        <v>20505460</v>
      </c>
      <c r="E286" t="s">
        <v>166</v>
      </c>
      <c r="G286" s="2">
        <v>60</v>
      </c>
      <c r="H286" s="2">
        <v>7787.37</v>
      </c>
      <c r="I286" s="2">
        <f t="shared" si="19"/>
        <v>60</v>
      </c>
      <c r="J286" t="s">
        <v>277</v>
      </c>
      <c r="K286">
        <f t="shared" si="20"/>
        <v>2018</v>
      </c>
    </row>
    <row r="287" spans="1:11" hidden="1" x14ac:dyDescent="0.2">
      <c r="A287" s="1">
        <v>43200</v>
      </c>
      <c r="B287" t="s">
        <v>12</v>
      </c>
      <c r="C287" t="s">
        <v>7</v>
      </c>
      <c r="D287">
        <v>20505460</v>
      </c>
      <c r="E287" t="s">
        <v>170</v>
      </c>
      <c r="G287" s="2">
        <v>40</v>
      </c>
      <c r="H287" s="2">
        <v>7947.37</v>
      </c>
      <c r="I287" s="2">
        <f t="shared" si="19"/>
        <v>40</v>
      </c>
      <c r="J287" t="s">
        <v>277</v>
      </c>
      <c r="K287">
        <f t="shared" si="20"/>
        <v>2018</v>
      </c>
    </row>
    <row r="288" spans="1:11" hidden="1" x14ac:dyDescent="0.2">
      <c r="A288" s="1">
        <v>43200</v>
      </c>
      <c r="B288" t="s">
        <v>12</v>
      </c>
      <c r="C288" t="s">
        <v>7</v>
      </c>
      <c r="D288">
        <v>20505460</v>
      </c>
      <c r="E288" t="s">
        <v>168</v>
      </c>
      <c r="G288" s="2">
        <v>20</v>
      </c>
      <c r="H288" s="2">
        <v>8047.37</v>
      </c>
      <c r="I288" s="2">
        <f t="shared" si="19"/>
        <v>20</v>
      </c>
      <c r="J288" t="s">
        <v>277</v>
      </c>
      <c r="K288">
        <f t="shared" si="20"/>
        <v>2018</v>
      </c>
    </row>
    <row r="289" spans="1:12" hidden="1" x14ac:dyDescent="0.2">
      <c r="A289" s="1">
        <v>43200</v>
      </c>
      <c r="B289" t="s">
        <v>15</v>
      </c>
      <c r="C289" t="s">
        <v>7</v>
      </c>
      <c r="D289">
        <v>20505460</v>
      </c>
      <c r="E289" t="s">
        <v>126</v>
      </c>
      <c r="G289" s="2">
        <v>60</v>
      </c>
      <c r="H289" s="2">
        <v>8027.37</v>
      </c>
      <c r="I289" s="2">
        <f t="shared" si="19"/>
        <v>60</v>
      </c>
      <c r="J289" t="s">
        <v>277</v>
      </c>
      <c r="K289">
        <f t="shared" si="20"/>
        <v>2018</v>
      </c>
    </row>
    <row r="290" spans="1:12" hidden="1" x14ac:dyDescent="0.2">
      <c r="A290" s="1">
        <v>43200</v>
      </c>
      <c r="B290" t="s">
        <v>12</v>
      </c>
      <c r="C290" t="s">
        <v>7</v>
      </c>
      <c r="D290">
        <v>20505460</v>
      </c>
      <c r="E290" t="s">
        <v>171</v>
      </c>
      <c r="G290" s="2">
        <v>20</v>
      </c>
      <c r="H290" s="2">
        <v>7907.37</v>
      </c>
      <c r="I290" s="2">
        <f t="shared" si="19"/>
        <v>20</v>
      </c>
      <c r="J290" t="s">
        <v>277</v>
      </c>
      <c r="K290">
        <f t="shared" si="20"/>
        <v>2018</v>
      </c>
    </row>
    <row r="291" spans="1:12" hidden="1" x14ac:dyDescent="0.2">
      <c r="A291" s="1">
        <v>43200</v>
      </c>
      <c r="B291" t="s">
        <v>12</v>
      </c>
      <c r="C291" t="s">
        <v>7</v>
      </c>
      <c r="D291">
        <v>20505460</v>
      </c>
      <c r="E291" t="s">
        <v>169</v>
      </c>
      <c r="G291" s="2">
        <v>20</v>
      </c>
      <c r="H291" s="2">
        <v>7967.37</v>
      </c>
      <c r="I291" s="2">
        <f t="shared" si="19"/>
        <v>20</v>
      </c>
      <c r="J291" t="s">
        <v>277</v>
      </c>
      <c r="K291">
        <f t="shared" si="20"/>
        <v>2018</v>
      </c>
    </row>
    <row r="292" spans="1:12" hidden="1" x14ac:dyDescent="0.2">
      <c r="A292" s="1">
        <v>43200</v>
      </c>
      <c r="B292" t="s">
        <v>12</v>
      </c>
      <c r="C292" t="s">
        <v>7</v>
      </c>
      <c r="D292">
        <v>20505460</v>
      </c>
      <c r="E292" t="s">
        <v>172</v>
      </c>
      <c r="G292" s="2">
        <v>20</v>
      </c>
      <c r="H292" s="2">
        <v>7887.37</v>
      </c>
      <c r="I292" s="2">
        <f t="shared" si="19"/>
        <v>20</v>
      </c>
      <c r="J292" t="s">
        <v>277</v>
      </c>
      <c r="K292">
        <f t="shared" si="20"/>
        <v>2018</v>
      </c>
    </row>
    <row r="293" spans="1:12" hidden="1" x14ac:dyDescent="0.2">
      <c r="A293" s="1">
        <v>43201</v>
      </c>
      <c r="B293" t="s">
        <v>15</v>
      </c>
      <c r="C293" t="s">
        <v>7</v>
      </c>
      <c r="D293">
        <v>20505460</v>
      </c>
      <c r="E293" t="s">
        <v>176</v>
      </c>
      <c r="G293" s="2">
        <v>20</v>
      </c>
      <c r="H293" s="2">
        <v>8067.37</v>
      </c>
      <c r="I293" s="2">
        <f t="shared" si="19"/>
        <v>20</v>
      </c>
      <c r="J293" t="s">
        <v>277</v>
      </c>
      <c r="K293">
        <f t="shared" si="20"/>
        <v>2018</v>
      </c>
    </row>
    <row r="294" spans="1:12" hidden="1" x14ac:dyDescent="0.2">
      <c r="A294" s="1">
        <v>43201</v>
      </c>
      <c r="B294" t="s">
        <v>12</v>
      </c>
      <c r="C294" t="s">
        <v>7</v>
      </c>
      <c r="D294">
        <v>20505460</v>
      </c>
      <c r="E294" t="s">
        <v>175</v>
      </c>
      <c r="G294" s="2">
        <v>40</v>
      </c>
      <c r="H294" s="2">
        <v>8107.37</v>
      </c>
      <c r="I294" s="2">
        <f t="shared" si="19"/>
        <v>40</v>
      </c>
      <c r="J294" t="s">
        <v>277</v>
      </c>
      <c r="K294">
        <f t="shared" si="20"/>
        <v>2018</v>
      </c>
    </row>
    <row r="295" spans="1:12" hidden="1" x14ac:dyDescent="0.2">
      <c r="A295" s="1">
        <v>43201</v>
      </c>
      <c r="B295" t="s">
        <v>12</v>
      </c>
      <c r="C295" t="s">
        <v>7</v>
      </c>
      <c r="D295">
        <v>20505460</v>
      </c>
      <c r="E295" t="s">
        <v>173</v>
      </c>
      <c r="G295" s="2">
        <v>20</v>
      </c>
      <c r="H295" s="2">
        <v>8147.37</v>
      </c>
      <c r="I295" s="2">
        <f t="shared" si="19"/>
        <v>20</v>
      </c>
      <c r="J295" t="s">
        <v>277</v>
      </c>
      <c r="K295">
        <f t="shared" si="20"/>
        <v>2018</v>
      </c>
    </row>
    <row r="296" spans="1:12" hidden="1" x14ac:dyDescent="0.2">
      <c r="A296" s="1">
        <v>43201</v>
      </c>
      <c r="B296" t="s">
        <v>12</v>
      </c>
      <c r="C296" t="s">
        <v>7</v>
      </c>
      <c r="D296">
        <v>20505460</v>
      </c>
      <c r="E296" t="s">
        <v>174</v>
      </c>
      <c r="G296" s="2">
        <v>20</v>
      </c>
      <c r="H296" s="2">
        <v>8127.37</v>
      </c>
      <c r="I296" s="2">
        <f t="shared" si="19"/>
        <v>20</v>
      </c>
      <c r="J296" t="s">
        <v>277</v>
      </c>
      <c r="K296">
        <f t="shared" si="20"/>
        <v>2018</v>
      </c>
    </row>
    <row r="297" spans="1:12" hidden="1" x14ac:dyDescent="0.2">
      <c r="A297" s="1">
        <v>43202</v>
      </c>
      <c r="B297" t="s">
        <v>15</v>
      </c>
      <c r="C297" t="s">
        <v>7</v>
      </c>
      <c r="D297">
        <v>20505460</v>
      </c>
      <c r="E297" t="s">
        <v>75</v>
      </c>
      <c r="G297" s="2">
        <v>20</v>
      </c>
      <c r="H297" s="2">
        <v>8187.37</v>
      </c>
      <c r="I297" s="2">
        <f t="shared" si="19"/>
        <v>20</v>
      </c>
      <c r="J297" t="s">
        <v>277</v>
      </c>
      <c r="K297">
        <f t="shared" si="20"/>
        <v>2018</v>
      </c>
    </row>
    <row r="298" spans="1:12" hidden="1" x14ac:dyDescent="0.2">
      <c r="A298" s="1">
        <v>43202</v>
      </c>
      <c r="B298" t="s">
        <v>15</v>
      </c>
      <c r="C298" t="s">
        <v>7</v>
      </c>
      <c r="D298">
        <v>20505460</v>
      </c>
      <c r="E298" t="s">
        <v>74</v>
      </c>
      <c r="G298" s="2">
        <v>20</v>
      </c>
      <c r="H298" s="2">
        <v>8167.37</v>
      </c>
      <c r="I298" s="2">
        <f t="shared" si="19"/>
        <v>20</v>
      </c>
      <c r="J298" t="s">
        <v>277</v>
      </c>
      <c r="K298">
        <f t="shared" si="20"/>
        <v>2018</v>
      </c>
    </row>
    <row r="299" spans="1:12" hidden="1" x14ac:dyDescent="0.2">
      <c r="A299" s="1">
        <v>43206</v>
      </c>
      <c r="B299" t="s">
        <v>12</v>
      </c>
      <c r="C299" t="s">
        <v>7</v>
      </c>
      <c r="D299">
        <v>20505460</v>
      </c>
      <c r="E299" t="s">
        <v>177</v>
      </c>
      <c r="G299" s="2">
        <v>20</v>
      </c>
      <c r="H299" s="2">
        <v>8247.3700000000008</v>
      </c>
      <c r="I299" s="2">
        <f t="shared" si="19"/>
        <v>20</v>
      </c>
      <c r="J299" t="s">
        <v>277</v>
      </c>
      <c r="K299">
        <f t="shared" si="20"/>
        <v>2018</v>
      </c>
    </row>
    <row r="300" spans="1:12" hidden="1" x14ac:dyDescent="0.2">
      <c r="A300" s="1">
        <v>43206</v>
      </c>
      <c r="B300" t="s">
        <v>12</v>
      </c>
      <c r="C300" t="s">
        <v>7</v>
      </c>
      <c r="D300">
        <v>20505460</v>
      </c>
      <c r="E300" t="s">
        <v>178</v>
      </c>
      <c r="G300" s="2">
        <v>20</v>
      </c>
      <c r="H300" s="2">
        <v>8227.3700000000008</v>
      </c>
      <c r="I300" s="2">
        <f t="shared" si="19"/>
        <v>20</v>
      </c>
      <c r="J300" t="s">
        <v>277</v>
      </c>
      <c r="K300">
        <f t="shared" si="20"/>
        <v>2018</v>
      </c>
    </row>
    <row r="301" spans="1:12" hidden="1" x14ac:dyDescent="0.2">
      <c r="A301" s="1">
        <v>43206</v>
      </c>
      <c r="B301" t="s">
        <v>12</v>
      </c>
      <c r="C301" t="s">
        <v>7</v>
      </c>
      <c r="D301">
        <v>20505460</v>
      </c>
      <c r="E301" t="s">
        <v>179</v>
      </c>
      <c r="G301" s="2">
        <v>20</v>
      </c>
      <c r="H301" s="2">
        <v>8207.3700000000008</v>
      </c>
      <c r="I301" s="2">
        <f t="shared" si="19"/>
        <v>20</v>
      </c>
      <c r="J301" t="s">
        <v>277</v>
      </c>
      <c r="K301">
        <f t="shared" si="20"/>
        <v>2018</v>
      </c>
    </row>
    <row r="302" spans="1:12" hidden="1" x14ac:dyDescent="0.2">
      <c r="A302" s="1">
        <v>43215</v>
      </c>
      <c r="B302" t="s">
        <v>6</v>
      </c>
      <c r="C302" t="s">
        <v>7</v>
      </c>
      <c r="D302">
        <v>20505460</v>
      </c>
      <c r="E302">
        <v>417</v>
      </c>
      <c r="F302" s="2">
        <v>29.53</v>
      </c>
      <c r="H302" s="2">
        <v>8217.84</v>
      </c>
      <c r="I302" s="2">
        <f t="shared" si="19"/>
        <v>-29.53</v>
      </c>
      <c r="J302" t="s">
        <v>290</v>
      </c>
      <c r="K302">
        <f t="shared" si="20"/>
        <v>2018</v>
      </c>
      <c r="L302" t="s">
        <v>293</v>
      </c>
    </row>
    <row r="303" spans="1:12" hidden="1" x14ac:dyDescent="0.2">
      <c r="A303" s="1">
        <v>43215</v>
      </c>
      <c r="B303" t="s">
        <v>9</v>
      </c>
      <c r="C303" t="s">
        <v>7</v>
      </c>
      <c r="D303">
        <v>20505460</v>
      </c>
      <c r="E303">
        <v>500251</v>
      </c>
      <c r="G303" s="2">
        <v>238</v>
      </c>
      <c r="H303" s="2">
        <v>8475.84</v>
      </c>
      <c r="I303" s="2">
        <v>220</v>
      </c>
      <c r="J303" t="s">
        <v>277</v>
      </c>
      <c r="K303">
        <f t="shared" si="20"/>
        <v>2018</v>
      </c>
    </row>
    <row r="304" spans="1:12" hidden="1" x14ac:dyDescent="0.2">
      <c r="A304" s="1">
        <v>43215</v>
      </c>
      <c r="I304" s="2">
        <v>18</v>
      </c>
      <c r="J304" t="s">
        <v>273</v>
      </c>
      <c r="K304">
        <f t="shared" si="20"/>
        <v>2018</v>
      </c>
    </row>
    <row r="305" spans="1:12" hidden="1" x14ac:dyDescent="0.2">
      <c r="A305" s="1">
        <v>43215</v>
      </c>
      <c r="B305" t="s">
        <v>12</v>
      </c>
      <c r="C305" t="s">
        <v>7</v>
      </c>
      <c r="D305">
        <v>20505460</v>
      </c>
      <c r="E305" t="s">
        <v>180</v>
      </c>
      <c r="G305" s="2">
        <v>20</v>
      </c>
      <c r="H305" s="2">
        <v>8237.84</v>
      </c>
      <c r="I305" s="2">
        <f t="shared" ref="I305:I312" si="21">G305-F305</f>
        <v>20</v>
      </c>
      <c r="J305" t="s">
        <v>277</v>
      </c>
      <c r="K305">
        <f t="shared" si="20"/>
        <v>2018</v>
      </c>
    </row>
    <row r="306" spans="1:12" hidden="1" x14ac:dyDescent="0.2">
      <c r="A306" s="1">
        <v>43216</v>
      </c>
      <c r="B306" t="s">
        <v>8</v>
      </c>
      <c r="C306" t="s">
        <v>7</v>
      </c>
      <c r="D306">
        <v>20505460</v>
      </c>
      <c r="E306">
        <v>419</v>
      </c>
      <c r="F306" s="2">
        <v>220</v>
      </c>
      <c r="H306" s="2">
        <v>8255.84</v>
      </c>
      <c r="I306" s="2">
        <f t="shared" si="21"/>
        <v>-220</v>
      </c>
      <c r="J306" t="s">
        <v>294</v>
      </c>
      <c r="K306">
        <f t="shared" si="20"/>
        <v>2018</v>
      </c>
      <c r="L306" t="s">
        <v>324</v>
      </c>
    </row>
    <row r="307" spans="1:12" hidden="1" x14ac:dyDescent="0.2">
      <c r="A307" s="1">
        <v>43217</v>
      </c>
      <c r="B307" t="s">
        <v>10</v>
      </c>
      <c r="C307" t="s">
        <v>7</v>
      </c>
      <c r="D307">
        <v>20505460</v>
      </c>
      <c r="E307" t="s">
        <v>11</v>
      </c>
      <c r="G307" s="2">
        <v>120</v>
      </c>
      <c r="H307" s="2">
        <v>8375.84</v>
      </c>
      <c r="I307" s="2">
        <f t="shared" si="21"/>
        <v>120</v>
      </c>
      <c r="J307" t="s">
        <v>273</v>
      </c>
      <c r="K307">
        <f t="shared" si="20"/>
        <v>2018</v>
      </c>
    </row>
    <row r="308" spans="1:12" hidden="1" x14ac:dyDescent="0.2">
      <c r="A308" s="1">
        <v>43224</v>
      </c>
      <c r="B308" t="s">
        <v>6</v>
      </c>
      <c r="C308" t="s">
        <v>7</v>
      </c>
      <c r="D308">
        <v>20505460</v>
      </c>
      <c r="E308">
        <v>420</v>
      </c>
      <c r="F308" s="2">
        <v>49.58</v>
      </c>
      <c r="H308" s="2">
        <v>8368.26</v>
      </c>
      <c r="I308" s="2">
        <f t="shared" si="21"/>
        <v>-49.58</v>
      </c>
      <c r="J308" t="s">
        <v>294</v>
      </c>
      <c r="K308">
        <v>2018</v>
      </c>
      <c r="L308" t="s">
        <v>324</v>
      </c>
    </row>
    <row r="309" spans="1:12" hidden="1" x14ac:dyDescent="0.2">
      <c r="A309" s="1">
        <v>43224</v>
      </c>
      <c r="B309" t="s">
        <v>10</v>
      </c>
      <c r="C309" t="s">
        <v>7</v>
      </c>
      <c r="D309">
        <v>20505460</v>
      </c>
      <c r="E309" t="s">
        <v>11</v>
      </c>
      <c r="G309" s="2">
        <v>42</v>
      </c>
      <c r="H309" s="2">
        <v>8417.84</v>
      </c>
      <c r="I309" s="2">
        <f t="shared" si="21"/>
        <v>42</v>
      </c>
      <c r="J309" t="s">
        <v>273</v>
      </c>
      <c r="K309">
        <f t="shared" ref="K309:K340" si="22">YEAR(A309)</f>
        <v>2018</v>
      </c>
    </row>
    <row r="310" spans="1:12" hidden="1" x14ac:dyDescent="0.2">
      <c r="A310" s="1">
        <v>43228</v>
      </c>
      <c r="B310" t="s">
        <v>6</v>
      </c>
      <c r="C310" t="s">
        <v>7</v>
      </c>
      <c r="D310">
        <v>20505460</v>
      </c>
      <c r="E310">
        <v>418</v>
      </c>
      <c r="F310" s="2">
        <v>970</v>
      </c>
      <c r="H310" s="2">
        <v>7398.26</v>
      </c>
      <c r="I310" s="2">
        <f t="shared" si="21"/>
        <v>-970</v>
      </c>
      <c r="J310" t="s">
        <v>312</v>
      </c>
      <c r="K310">
        <f t="shared" si="22"/>
        <v>2018</v>
      </c>
      <c r="L310" t="s">
        <v>323</v>
      </c>
    </row>
    <row r="311" spans="1:12" hidden="1" x14ac:dyDescent="0.2">
      <c r="A311" s="1">
        <v>43229</v>
      </c>
      <c r="B311" t="s">
        <v>12</v>
      </c>
      <c r="C311" t="s">
        <v>7</v>
      </c>
      <c r="D311">
        <v>20505460</v>
      </c>
      <c r="E311" t="s">
        <v>181</v>
      </c>
      <c r="G311" s="2">
        <v>2.5</v>
      </c>
      <c r="H311" s="2">
        <v>7400.76</v>
      </c>
      <c r="I311" s="2">
        <f t="shared" si="21"/>
        <v>2.5</v>
      </c>
      <c r="J311" t="s">
        <v>277</v>
      </c>
      <c r="K311">
        <f t="shared" si="22"/>
        <v>2018</v>
      </c>
    </row>
    <row r="312" spans="1:12" hidden="1" x14ac:dyDescent="0.2">
      <c r="A312" s="1">
        <v>43231</v>
      </c>
      <c r="B312" t="s">
        <v>6</v>
      </c>
      <c r="C312" t="s">
        <v>7</v>
      </c>
      <c r="D312">
        <v>20505460</v>
      </c>
      <c r="E312">
        <v>421</v>
      </c>
      <c r="F312" s="2">
        <v>6</v>
      </c>
      <c r="H312" s="2">
        <v>7394.76</v>
      </c>
      <c r="I312" s="2">
        <f t="shared" si="21"/>
        <v>-6</v>
      </c>
      <c r="J312" t="s">
        <v>273</v>
      </c>
      <c r="K312">
        <f t="shared" si="22"/>
        <v>2018</v>
      </c>
      <c r="L312" t="s">
        <v>325</v>
      </c>
    </row>
    <row r="313" spans="1:12" hidden="1" x14ac:dyDescent="0.2">
      <c r="A313" s="1">
        <v>43237</v>
      </c>
      <c r="B313" t="s">
        <v>9</v>
      </c>
      <c r="C313" t="s">
        <v>7</v>
      </c>
      <c r="D313">
        <v>20505460</v>
      </c>
      <c r="E313">
        <v>500252</v>
      </c>
      <c r="G313" s="2">
        <v>67</v>
      </c>
      <c r="H313" s="2">
        <v>7461.76</v>
      </c>
      <c r="I313" s="2">
        <v>6</v>
      </c>
      <c r="J313" t="s">
        <v>273</v>
      </c>
      <c r="K313">
        <f t="shared" si="22"/>
        <v>2018</v>
      </c>
    </row>
    <row r="314" spans="1:12" hidden="1" x14ac:dyDescent="0.2">
      <c r="A314" s="1">
        <v>43237</v>
      </c>
      <c r="I314" s="2">
        <v>12</v>
      </c>
      <c r="J314" t="s">
        <v>277</v>
      </c>
      <c r="K314">
        <f t="shared" si="22"/>
        <v>2018</v>
      </c>
    </row>
    <row r="315" spans="1:12" hidden="1" x14ac:dyDescent="0.2">
      <c r="A315" s="1">
        <v>43237</v>
      </c>
      <c r="I315" s="2">
        <v>20</v>
      </c>
      <c r="J315" t="s">
        <v>279</v>
      </c>
      <c r="K315">
        <f t="shared" si="22"/>
        <v>2018</v>
      </c>
    </row>
    <row r="316" spans="1:12" hidden="1" x14ac:dyDescent="0.2">
      <c r="A316" s="1">
        <v>43237</v>
      </c>
      <c r="I316" s="2">
        <v>29</v>
      </c>
      <c r="J316" t="s">
        <v>290</v>
      </c>
      <c r="K316">
        <f t="shared" si="22"/>
        <v>2018</v>
      </c>
    </row>
    <row r="317" spans="1:12" hidden="1" x14ac:dyDescent="0.2">
      <c r="A317" s="1">
        <v>43238</v>
      </c>
      <c r="B317" t="s">
        <v>12</v>
      </c>
      <c r="C317" t="s">
        <v>7</v>
      </c>
      <c r="D317">
        <v>20505460</v>
      </c>
      <c r="E317" t="s">
        <v>182</v>
      </c>
      <c r="G317" s="2">
        <v>24</v>
      </c>
      <c r="H317" s="2">
        <v>7485.76</v>
      </c>
      <c r="I317" s="2">
        <f t="shared" ref="I317:I348" si="23">G317-F317</f>
        <v>24</v>
      </c>
      <c r="J317" t="s">
        <v>273</v>
      </c>
      <c r="K317">
        <f t="shared" si="22"/>
        <v>2018</v>
      </c>
    </row>
    <row r="318" spans="1:12" hidden="1" x14ac:dyDescent="0.2">
      <c r="A318" s="1">
        <v>43243</v>
      </c>
      <c r="B318" t="s">
        <v>6</v>
      </c>
      <c r="C318" t="s">
        <v>7</v>
      </c>
      <c r="D318">
        <v>20505460</v>
      </c>
      <c r="E318">
        <v>424</v>
      </c>
      <c r="F318" s="2">
        <v>80</v>
      </c>
      <c r="H318" s="2">
        <v>7405.76</v>
      </c>
      <c r="I318" s="2">
        <f t="shared" si="23"/>
        <v>-80</v>
      </c>
      <c r="J318" t="s">
        <v>280</v>
      </c>
      <c r="K318">
        <f t="shared" si="22"/>
        <v>2018</v>
      </c>
    </row>
    <row r="319" spans="1:12" hidden="1" x14ac:dyDescent="0.2">
      <c r="A319" s="1">
        <v>43244</v>
      </c>
      <c r="B319" t="s">
        <v>6</v>
      </c>
      <c r="C319" t="s">
        <v>7</v>
      </c>
      <c r="D319">
        <v>20505460</v>
      </c>
      <c r="E319">
        <v>422</v>
      </c>
      <c r="F319" s="2">
        <v>80</v>
      </c>
      <c r="H319" s="2">
        <v>7325.76</v>
      </c>
      <c r="I319" s="2">
        <f t="shared" si="23"/>
        <v>-80</v>
      </c>
      <c r="J319" t="s">
        <v>280</v>
      </c>
      <c r="K319">
        <f t="shared" si="22"/>
        <v>2018</v>
      </c>
    </row>
    <row r="320" spans="1:12" hidden="1" x14ac:dyDescent="0.2">
      <c r="A320" s="1">
        <v>43245</v>
      </c>
      <c r="B320" t="s">
        <v>12</v>
      </c>
      <c r="C320" t="s">
        <v>7</v>
      </c>
      <c r="D320">
        <v>20505460</v>
      </c>
      <c r="E320" t="s">
        <v>183</v>
      </c>
      <c r="G320" s="2">
        <v>40</v>
      </c>
      <c r="H320" s="2">
        <v>7485.76</v>
      </c>
      <c r="I320" s="2">
        <f t="shared" si="23"/>
        <v>40</v>
      </c>
      <c r="J320" t="s">
        <v>277</v>
      </c>
      <c r="K320">
        <f t="shared" si="22"/>
        <v>2018</v>
      </c>
    </row>
    <row r="321" spans="1:11" hidden="1" x14ac:dyDescent="0.2">
      <c r="A321" s="1">
        <v>43245</v>
      </c>
      <c r="B321" t="s">
        <v>12</v>
      </c>
      <c r="C321" t="s">
        <v>7</v>
      </c>
      <c r="D321">
        <v>20505460</v>
      </c>
      <c r="E321" t="s">
        <v>184</v>
      </c>
      <c r="G321" s="2">
        <v>20</v>
      </c>
      <c r="H321" s="2">
        <v>7445.76</v>
      </c>
      <c r="I321" s="2">
        <f t="shared" si="23"/>
        <v>20</v>
      </c>
      <c r="J321" t="s">
        <v>277</v>
      </c>
      <c r="K321">
        <f t="shared" si="22"/>
        <v>2018</v>
      </c>
    </row>
    <row r="322" spans="1:11" hidden="1" x14ac:dyDescent="0.2">
      <c r="A322" s="1">
        <v>43245</v>
      </c>
      <c r="B322" t="s">
        <v>12</v>
      </c>
      <c r="C322" t="s">
        <v>7</v>
      </c>
      <c r="D322">
        <v>20505460</v>
      </c>
      <c r="E322" t="s">
        <v>185</v>
      </c>
      <c r="G322" s="2">
        <v>20</v>
      </c>
      <c r="H322" s="2">
        <v>7425.76</v>
      </c>
      <c r="I322" s="2">
        <f t="shared" si="23"/>
        <v>20</v>
      </c>
      <c r="J322" t="s">
        <v>277</v>
      </c>
      <c r="K322">
        <f t="shared" si="22"/>
        <v>2018</v>
      </c>
    </row>
    <row r="323" spans="1:11" hidden="1" x14ac:dyDescent="0.2">
      <c r="A323" s="1">
        <v>43245</v>
      </c>
      <c r="B323" t="s">
        <v>12</v>
      </c>
      <c r="C323" t="s">
        <v>7</v>
      </c>
      <c r="D323">
        <v>20505460</v>
      </c>
      <c r="E323" t="s">
        <v>187</v>
      </c>
      <c r="G323" s="2">
        <v>20</v>
      </c>
      <c r="H323" s="2">
        <v>7345.76</v>
      </c>
      <c r="I323" s="2">
        <f t="shared" si="23"/>
        <v>20</v>
      </c>
      <c r="J323" t="s">
        <v>277</v>
      </c>
      <c r="K323">
        <f t="shared" si="22"/>
        <v>2018</v>
      </c>
    </row>
    <row r="324" spans="1:11" hidden="1" x14ac:dyDescent="0.2">
      <c r="A324" s="1">
        <v>43245</v>
      </c>
      <c r="B324" t="s">
        <v>12</v>
      </c>
      <c r="C324" t="s">
        <v>7</v>
      </c>
      <c r="D324">
        <v>20505460</v>
      </c>
      <c r="E324" t="s">
        <v>186</v>
      </c>
      <c r="G324" s="2">
        <v>60</v>
      </c>
      <c r="H324" s="2">
        <v>7405.76</v>
      </c>
      <c r="I324" s="2">
        <f t="shared" si="23"/>
        <v>60</v>
      </c>
      <c r="J324" t="s">
        <v>277</v>
      </c>
      <c r="K324">
        <f t="shared" si="22"/>
        <v>2018</v>
      </c>
    </row>
    <row r="325" spans="1:11" hidden="1" x14ac:dyDescent="0.2">
      <c r="A325" s="1">
        <v>43249</v>
      </c>
      <c r="B325" t="s">
        <v>12</v>
      </c>
      <c r="C325" t="s">
        <v>7</v>
      </c>
      <c r="D325">
        <v>20505460</v>
      </c>
      <c r="E325" t="s">
        <v>189</v>
      </c>
      <c r="G325" s="2">
        <v>20</v>
      </c>
      <c r="H325" s="2">
        <v>7565.76</v>
      </c>
      <c r="I325" s="2">
        <f t="shared" si="23"/>
        <v>20</v>
      </c>
      <c r="J325" t="s">
        <v>277</v>
      </c>
      <c r="K325">
        <f t="shared" si="22"/>
        <v>2018</v>
      </c>
    </row>
    <row r="326" spans="1:11" hidden="1" x14ac:dyDescent="0.2">
      <c r="A326" s="1">
        <v>43249</v>
      </c>
      <c r="B326" t="s">
        <v>12</v>
      </c>
      <c r="C326" t="s">
        <v>7</v>
      </c>
      <c r="D326">
        <v>20505460</v>
      </c>
      <c r="E326" t="s">
        <v>191</v>
      </c>
      <c r="G326" s="2">
        <v>40</v>
      </c>
      <c r="H326" s="2">
        <v>7525.76</v>
      </c>
      <c r="I326" s="2">
        <f t="shared" si="23"/>
        <v>40</v>
      </c>
      <c r="J326" t="s">
        <v>277</v>
      </c>
      <c r="K326">
        <f t="shared" si="22"/>
        <v>2018</v>
      </c>
    </row>
    <row r="327" spans="1:11" hidden="1" x14ac:dyDescent="0.2">
      <c r="A327" s="1">
        <v>43249</v>
      </c>
      <c r="B327" t="s">
        <v>12</v>
      </c>
      <c r="C327" t="s">
        <v>7</v>
      </c>
      <c r="D327">
        <v>20505460</v>
      </c>
      <c r="E327" t="s">
        <v>190</v>
      </c>
      <c r="G327" s="2">
        <v>20</v>
      </c>
      <c r="H327" s="2">
        <v>7545.76</v>
      </c>
      <c r="I327" s="2">
        <f t="shared" si="23"/>
        <v>20</v>
      </c>
      <c r="J327" t="s">
        <v>277</v>
      </c>
      <c r="K327">
        <f t="shared" si="22"/>
        <v>2018</v>
      </c>
    </row>
    <row r="328" spans="1:11" hidden="1" x14ac:dyDescent="0.2">
      <c r="A328" s="1">
        <v>43249</v>
      </c>
      <c r="B328" t="s">
        <v>12</v>
      </c>
      <c r="C328" t="s">
        <v>7</v>
      </c>
      <c r="D328">
        <v>20505460</v>
      </c>
      <c r="E328" t="s">
        <v>188</v>
      </c>
      <c r="G328" s="2">
        <v>40</v>
      </c>
      <c r="H328" s="2">
        <v>7605.76</v>
      </c>
      <c r="I328" s="2">
        <f t="shared" si="23"/>
        <v>40</v>
      </c>
      <c r="J328" t="s">
        <v>277</v>
      </c>
      <c r="K328">
        <f t="shared" si="22"/>
        <v>2018</v>
      </c>
    </row>
    <row r="329" spans="1:11" hidden="1" x14ac:dyDescent="0.2">
      <c r="A329" s="1">
        <v>43250</v>
      </c>
      <c r="B329" t="s">
        <v>6</v>
      </c>
      <c r="C329" t="s">
        <v>7</v>
      </c>
      <c r="D329">
        <v>20505460</v>
      </c>
      <c r="E329">
        <v>423</v>
      </c>
      <c r="F329" s="2">
        <v>80</v>
      </c>
      <c r="H329" s="2">
        <v>7525.76</v>
      </c>
      <c r="I329" s="2">
        <f t="shared" si="23"/>
        <v>-80</v>
      </c>
      <c r="J329" t="s">
        <v>280</v>
      </c>
      <c r="K329">
        <f t="shared" si="22"/>
        <v>2018</v>
      </c>
    </row>
    <row r="330" spans="1:11" hidden="1" x14ac:dyDescent="0.2">
      <c r="A330" s="1">
        <v>43250</v>
      </c>
      <c r="B330" t="s">
        <v>12</v>
      </c>
      <c r="C330" t="s">
        <v>7</v>
      </c>
      <c r="D330">
        <v>20505460</v>
      </c>
      <c r="E330" t="s">
        <v>193</v>
      </c>
      <c r="G330" s="2">
        <v>20</v>
      </c>
      <c r="H330" s="2">
        <v>7545.76</v>
      </c>
      <c r="I330" s="2">
        <f t="shared" si="23"/>
        <v>20</v>
      </c>
      <c r="J330" t="s">
        <v>277</v>
      </c>
      <c r="K330">
        <f t="shared" si="22"/>
        <v>2018</v>
      </c>
    </row>
    <row r="331" spans="1:11" hidden="1" x14ac:dyDescent="0.2">
      <c r="A331" s="1">
        <v>43250</v>
      </c>
      <c r="B331" t="s">
        <v>12</v>
      </c>
      <c r="C331" t="s">
        <v>7</v>
      </c>
      <c r="D331">
        <v>20505460</v>
      </c>
      <c r="E331" t="s">
        <v>192</v>
      </c>
      <c r="G331" s="2">
        <v>20</v>
      </c>
      <c r="H331" s="2">
        <v>7565.76</v>
      </c>
      <c r="I331" s="2">
        <f t="shared" si="23"/>
        <v>20</v>
      </c>
      <c r="J331" t="s">
        <v>277</v>
      </c>
      <c r="K331">
        <f t="shared" si="22"/>
        <v>2018</v>
      </c>
    </row>
    <row r="332" spans="1:11" hidden="1" x14ac:dyDescent="0.2">
      <c r="A332" s="1">
        <v>43251</v>
      </c>
      <c r="B332" t="s">
        <v>12</v>
      </c>
      <c r="C332" t="s">
        <v>7</v>
      </c>
      <c r="D332">
        <v>20505460</v>
      </c>
      <c r="E332" t="s">
        <v>194</v>
      </c>
      <c r="G332" s="2">
        <v>40</v>
      </c>
      <c r="H332" s="2">
        <v>7605.76</v>
      </c>
      <c r="I332" s="2">
        <f t="shared" si="23"/>
        <v>40</v>
      </c>
      <c r="J332" t="s">
        <v>277</v>
      </c>
      <c r="K332">
        <f t="shared" si="22"/>
        <v>2018</v>
      </c>
    </row>
    <row r="333" spans="1:11" hidden="1" x14ac:dyDescent="0.2">
      <c r="A333" s="1">
        <v>43252</v>
      </c>
      <c r="B333" t="s">
        <v>10</v>
      </c>
      <c r="C333" t="s">
        <v>7</v>
      </c>
      <c r="D333">
        <v>20505460</v>
      </c>
      <c r="E333" t="s">
        <v>11</v>
      </c>
      <c r="G333" s="2">
        <v>24</v>
      </c>
      <c r="H333" s="2">
        <v>7629.76</v>
      </c>
      <c r="I333" s="2">
        <f t="shared" si="23"/>
        <v>24</v>
      </c>
      <c r="J333" t="s">
        <v>273</v>
      </c>
      <c r="K333">
        <f t="shared" si="22"/>
        <v>2018</v>
      </c>
    </row>
    <row r="334" spans="1:11" hidden="1" x14ac:dyDescent="0.2">
      <c r="A334" s="1">
        <v>43255</v>
      </c>
      <c r="B334" t="s">
        <v>15</v>
      </c>
      <c r="C334" t="s">
        <v>7</v>
      </c>
      <c r="D334">
        <v>20505460</v>
      </c>
      <c r="E334" t="s">
        <v>126</v>
      </c>
      <c r="G334" s="2">
        <v>60</v>
      </c>
      <c r="H334" s="2">
        <v>7749.76</v>
      </c>
      <c r="I334" s="2">
        <f t="shared" si="23"/>
        <v>60</v>
      </c>
      <c r="J334" t="s">
        <v>277</v>
      </c>
      <c r="K334">
        <f t="shared" si="22"/>
        <v>2018</v>
      </c>
    </row>
    <row r="335" spans="1:11" hidden="1" x14ac:dyDescent="0.2">
      <c r="A335" s="1">
        <v>43255</v>
      </c>
      <c r="B335" t="s">
        <v>12</v>
      </c>
      <c r="C335" t="s">
        <v>7</v>
      </c>
      <c r="D335">
        <v>20505460</v>
      </c>
      <c r="E335" t="s">
        <v>196</v>
      </c>
      <c r="G335" s="2">
        <v>20</v>
      </c>
      <c r="H335" s="2">
        <v>7689.76</v>
      </c>
      <c r="I335" s="2">
        <f t="shared" si="23"/>
        <v>20</v>
      </c>
      <c r="J335" t="s">
        <v>277</v>
      </c>
      <c r="K335">
        <f t="shared" si="22"/>
        <v>2018</v>
      </c>
    </row>
    <row r="336" spans="1:11" hidden="1" x14ac:dyDescent="0.2">
      <c r="A336" s="1">
        <v>43255</v>
      </c>
      <c r="B336" t="s">
        <v>12</v>
      </c>
      <c r="C336" t="s">
        <v>7</v>
      </c>
      <c r="D336">
        <v>20505460</v>
      </c>
      <c r="E336" t="s">
        <v>195</v>
      </c>
      <c r="G336" s="2">
        <v>20</v>
      </c>
      <c r="H336" s="2">
        <v>7769.76</v>
      </c>
      <c r="I336" s="2">
        <f t="shared" si="23"/>
        <v>20</v>
      </c>
      <c r="J336" t="s">
        <v>277</v>
      </c>
      <c r="K336">
        <f t="shared" si="22"/>
        <v>2018</v>
      </c>
    </row>
    <row r="337" spans="1:12" hidden="1" x14ac:dyDescent="0.2">
      <c r="A337" s="1">
        <v>43255</v>
      </c>
      <c r="B337" t="s">
        <v>12</v>
      </c>
      <c r="C337" t="s">
        <v>7</v>
      </c>
      <c r="D337">
        <v>20505460</v>
      </c>
      <c r="E337" t="s">
        <v>198</v>
      </c>
      <c r="G337" s="2">
        <v>20</v>
      </c>
      <c r="H337" s="2">
        <v>7649.76</v>
      </c>
      <c r="I337" s="2">
        <f t="shared" si="23"/>
        <v>20</v>
      </c>
      <c r="J337" t="s">
        <v>277</v>
      </c>
      <c r="K337">
        <f t="shared" si="22"/>
        <v>2018</v>
      </c>
    </row>
    <row r="338" spans="1:12" hidden="1" x14ac:dyDescent="0.2">
      <c r="A338" s="1">
        <v>43255</v>
      </c>
      <c r="B338" t="s">
        <v>12</v>
      </c>
      <c r="C338" t="s">
        <v>7</v>
      </c>
      <c r="D338">
        <v>20505460</v>
      </c>
      <c r="E338" t="s">
        <v>197</v>
      </c>
      <c r="G338" s="2">
        <v>20</v>
      </c>
      <c r="H338" s="2">
        <v>7669.76</v>
      </c>
      <c r="I338" s="2">
        <f t="shared" si="23"/>
        <v>20</v>
      </c>
      <c r="J338" t="s">
        <v>277</v>
      </c>
      <c r="K338">
        <f t="shared" si="22"/>
        <v>2018</v>
      </c>
    </row>
    <row r="339" spans="1:12" hidden="1" x14ac:dyDescent="0.2">
      <c r="A339" s="1">
        <v>43256</v>
      </c>
      <c r="B339" t="s">
        <v>12</v>
      </c>
      <c r="C339" t="s">
        <v>7</v>
      </c>
      <c r="D339">
        <v>20505460</v>
      </c>
      <c r="E339" t="s">
        <v>199</v>
      </c>
      <c r="G339" s="2">
        <v>20</v>
      </c>
      <c r="H339" s="2">
        <v>7929.76</v>
      </c>
      <c r="I339" s="2">
        <f t="shared" si="23"/>
        <v>20</v>
      </c>
      <c r="J339" t="s">
        <v>277</v>
      </c>
      <c r="K339">
        <f t="shared" si="22"/>
        <v>2018</v>
      </c>
    </row>
    <row r="340" spans="1:12" hidden="1" x14ac:dyDescent="0.2">
      <c r="A340" s="1">
        <v>43256</v>
      </c>
      <c r="B340" t="s">
        <v>12</v>
      </c>
      <c r="C340" t="s">
        <v>7</v>
      </c>
      <c r="D340">
        <v>20505460</v>
      </c>
      <c r="E340" t="s">
        <v>200</v>
      </c>
      <c r="G340" s="2">
        <v>20</v>
      </c>
      <c r="H340" s="2">
        <v>7909.76</v>
      </c>
      <c r="I340" s="2">
        <f t="shared" si="23"/>
        <v>20</v>
      </c>
      <c r="J340" t="s">
        <v>277</v>
      </c>
      <c r="K340">
        <f t="shared" si="22"/>
        <v>2018</v>
      </c>
    </row>
    <row r="341" spans="1:12" hidden="1" x14ac:dyDescent="0.2">
      <c r="A341" s="1">
        <v>43256</v>
      </c>
      <c r="B341" t="s">
        <v>12</v>
      </c>
      <c r="C341" t="s">
        <v>7</v>
      </c>
      <c r="D341">
        <v>20505460</v>
      </c>
      <c r="E341" t="s">
        <v>205</v>
      </c>
      <c r="G341" s="2">
        <v>20</v>
      </c>
      <c r="H341" s="2">
        <v>7809.76</v>
      </c>
      <c r="I341" s="2">
        <f t="shared" si="23"/>
        <v>20</v>
      </c>
      <c r="J341" t="s">
        <v>277</v>
      </c>
      <c r="K341">
        <f t="shared" ref="K341:K372" si="24">YEAR(A341)</f>
        <v>2018</v>
      </c>
    </row>
    <row r="342" spans="1:12" hidden="1" x14ac:dyDescent="0.2">
      <c r="A342" s="1">
        <v>43256</v>
      </c>
      <c r="B342" t="s">
        <v>12</v>
      </c>
      <c r="C342" t="s">
        <v>7</v>
      </c>
      <c r="D342">
        <v>20505460</v>
      </c>
      <c r="E342" t="s">
        <v>202</v>
      </c>
      <c r="G342" s="2">
        <v>20</v>
      </c>
      <c r="H342" s="2">
        <v>7869.76</v>
      </c>
      <c r="I342" s="2">
        <f t="shared" si="23"/>
        <v>20</v>
      </c>
      <c r="J342" t="s">
        <v>277</v>
      </c>
      <c r="K342">
        <f t="shared" si="24"/>
        <v>2018</v>
      </c>
    </row>
    <row r="343" spans="1:12" hidden="1" x14ac:dyDescent="0.2">
      <c r="A343" s="1">
        <v>43256</v>
      </c>
      <c r="B343" t="s">
        <v>15</v>
      </c>
      <c r="C343" t="s">
        <v>7</v>
      </c>
      <c r="D343">
        <v>20505460</v>
      </c>
      <c r="E343" t="s">
        <v>204</v>
      </c>
      <c r="G343" s="2">
        <v>20</v>
      </c>
      <c r="H343" s="2">
        <v>7829.76</v>
      </c>
      <c r="I343" s="2">
        <f t="shared" si="23"/>
        <v>20</v>
      </c>
      <c r="J343" t="s">
        <v>277</v>
      </c>
      <c r="K343">
        <f t="shared" si="24"/>
        <v>2018</v>
      </c>
    </row>
    <row r="344" spans="1:12" hidden="1" x14ac:dyDescent="0.2">
      <c r="A344" s="1">
        <v>43256</v>
      </c>
      <c r="B344" t="s">
        <v>12</v>
      </c>
      <c r="C344" t="s">
        <v>7</v>
      </c>
      <c r="D344">
        <v>20505460</v>
      </c>
      <c r="E344" t="s">
        <v>206</v>
      </c>
      <c r="G344" s="2">
        <v>20</v>
      </c>
      <c r="H344" s="2">
        <v>7789.76</v>
      </c>
      <c r="I344" s="2">
        <f t="shared" si="23"/>
        <v>20</v>
      </c>
      <c r="J344" t="s">
        <v>277</v>
      </c>
      <c r="K344">
        <f t="shared" si="24"/>
        <v>2018</v>
      </c>
    </row>
    <row r="345" spans="1:12" hidden="1" x14ac:dyDescent="0.2">
      <c r="A345" s="1">
        <v>43256</v>
      </c>
      <c r="B345" t="s">
        <v>15</v>
      </c>
      <c r="C345" t="s">
        <v>7</v>
      </c>
      <c r="D345">
        <v>20505460</v>
      </c>
      <c r="E345" t="s">
        <v>203</v>
      </c>
      <c r="G345" s="2">
        <v>20</v>
      </c>
      <c r="H345" s="2">
        <v>7849.76</v>
      </c>
      <c r="I345" s="2">
        <f t="shared" si="23"/>
        <v>20</v>
      </c>
      <c r="J345" t="s">
        <v>277</v>
      </c>
      <c r="K345">
        <f t="shared" si="24"/>
        <v>2018</v>
      </c>
    </row>
    <row r="346" spans="1:12" hidden="1" x14ac:dyDescent="0.2">
      <c r="A346" s="1">
        <v>43256</v>
      </c>
      <c r="B346" t="s">
        <v>12</v>
      </c>
      <c r="C346" t="s">
        <v>7</v>
      </c>
      <c r="D346">
        <v>20505460</v>
      </c>
      <c r="E346" t="s">
        <v>201</v>
      </c>
      <c r="G346" s="2">
        <v>20</v>
      </c>
      <c r="H346" s="2">
        <v>7889.76</v>
      </c>
      <c r="I346" s="2">
        <f t="shared" si="23"/>
        <v>20</v>
      </c>
      <c r="J346" t="s">
        <v>277</v>
      </c>
      <c r="K346">
        <f t="shared" si="24"/>
        <v>2018</v>
      </c>
    </row>
    <row r="347" spans="1:12" hidden="1" x14ac:dyDescent="0.2">
      <c r="A347" s="1">
        <v>43257</v>
      </c>
      <c r="B347" t="s">
        <v>12</v>
      </c>
      <c r="C347" t="s">
        <v>7</v>
      </c>
      <c r="D347">
        <v>20505460</v>
      </c>
      <c r="E347" t="s">
        <v>208</v>
      </c>
      <c r="G347" s="2">
        <v>20</v>
      </c>
      <c r="H347" s="2">
        <v>7969.76</v>
      </c>
      <c r="I347" s="2">
        <f t="shared" si="23"/>
        <v>20</v>
      </c>
      <c r="J347" t="s">
        <v>277</v>
      </c>
      <c r="K347">
        <f t="shared" si="24"/>
        <v>2018</v>
      </c>
    </row>
    <row r="348" spans="1:12" hidden="1" x14ac:dyDescent="0.2">
      <c r="A348" s="1">
        <v>43257</v>
      </c>
      <c r="B348" t="s">
        <v>12</v>
      </c>
      <c r="C348" t="s">
        <v>7</v>
      </c>
      <c r="D348">
        <v>20505460</v>
      </c>
      <c r="E348" t="s">
        <v>209</v>
      </c>
      <c r="G348" s="2">
        <v>20</v>
      </c>
      <c r="H348" s="2">
        <v>7949.76</v>
      </c>
      <c r="I348" s="2">
        <f t="shared" si="23"/>
        <v>20</v>
      </c>
      <c r="J348" t="s">
        <v>277</v>
      </c>
      <c r="K348">
        <f t="shared" si="24"/>
        <v>2018</v>
      </c>
    </row>
    <row r="349" spans="1:12" hidden="1" x14ac:dyDescent="0.2">
      <c r="A349" s="1">
        <v>43257</v>
      </c>
      <c r="B349" t="s">
        <v>12</v>
      </c>
      <c r="C349" t="s">
        <v>7</v>
      </c>
      <c r="D349">
        <v>20505460</v>
      </c>
      <c r="E349" t="s">
        <v>207</v>
      </c>
      <c r="G349" s="2">
        <v>20</v>
      </c>
      <c r="H349" s="2">
        <v>7989.76</v>
      </c>
      <c r="I349" s="2">
        <f t="shared" ref="I349:I380" si="25">G349-F349</f>
        <v>20</v>
      </c>
      <c r="J349" t="s">
        <v>277</v>
      </c>
      <c r="K349">
        <f t="shared" si="24"/>
        <v>2018</v>
      </c>
    </row>
    <row r="350" spans="1:12" hidden="1" x14ac:dyDescent="0.2">
      <c r="A350" s="1">
        <v>43258</v>
      </c>
      <c r="B350" t="s">
        <v>6</v>
      </c>
      <c r="C350" t="s">
        <v>7</v>
      </c>
      <c r="D350">
        <v>20505460</v>
      </c>
      <c r="E350">
        <v>431</v>
      </c>
      <c r="F350" s="2">
        <v>60</v>
      </c>
      <c r="H350" s="2">
        <v>7929.76</v>
      </c>
      <c r="I350" s="2">
        <f t="shared" si="25"/>
        <v>-60</v>
      </c>
      <c r="J350" t="s">
        <v>303</v>
      </c>
      <c r="K350">
        <f t="shared" si="24"/>
        <v>2018</v>
      </c>
      <c r="L350" t="s">
        <v>304</v>
      </c>
    </row>
    <row r="351" spans="1:12" hidden="1" x14ac:dyDescent="0.2">
      <c r="A351" s="1">
        <v>43258</v>
      </c>
      <c r="B351" t="s">
        <v>12</v>
      </c>
      <c r="C351" t="s">
        <v>7</v>
      </c>
      <c r="D351">
        <v>20505460</v>
      </c>
      <c r="E351" t="s">
        <v>211</v>
      </c>
      <c r="G351" s="2">
        <v>20</v>
      </c>
      <c r="H351" s="2">
        <v>8029.76</v>
      </c>
      <c r="I351" s="2">
        <f t="shared" si="25"/>
        <v>20</v>
      </c>
      <c r="J351" t="s">
        <v>277</v>
      </c>
      <c r="K351">
        <f t="shared" si="24"/>
        <v>2018</v>
      </c>
    </row>
    <row r="352" spans="1:12" hidden="1" x14ac:dyDescent="0.2">
      <c r="A352" s="1">
        <v>43258</v>
      </c>
      <c r="B352" t="s">
        <v>12</v>
      </c>
      <c r="C352" t="s">
        <v>7</v>
      </c>
      <c r="D352">
        <v>20505460</v>
      </c>
      <c r="E352" t="s">
        <v>212</v>
      </c>
      <c r="G352" s="2">
        <v>40</v>
      </c>
      <c r="H352" s="2">
        <v>8009.76</v>
      </c>
      <c r="I352" s="2">
        <f t="shared" si="25"/>
        <v>40</v>
      </c>
      <c r="J352" t="s">
        <v>277</v>
      </c>
      <c r="K352">
        <f t="shared" si="24"/>
        <v>2018</v>
      </c>
    </row>
    <row r="353" spans="1:12" hidden="1" x14ac:dyDescent="0.2">
      <c r="A353" s="1">
        <v>43258</v>
      </c>
      <c r="B353" t="s">
        <v>12</v>
      </c>
      <c r="C353" t="s">
        <v>7</v>
      </c>
      <c r="D353">
        <v>20505460</v>
      </c>
      <c r="E353" t="s">
        <v>214</v>
      </c>
      <c r="G353" s="2">
        <v>20</v>
      </c>
      <c r="H353" s="2">
        <v>7949.76</v>
      </c>
      <c r="I353" s="2">
        <f t="shared" si="25"/>
        <v>20</v>
      </c>
      <c r="J353" t="s">
        <v>277</v>
      </c>
      <c r="K353">
        <f t="shared" si="24"/>
        <v>2018</v>
      </c>
    </row>
    <row r="354" spans="1:12" hidden="1" x14ac:dyDescent="0.2">
      <c r="A354" s="1">
        <v>43258</v>
      </c>
      <c r="B354" t="s">
        <v>12</v>
      </c>
      <c r="C354" t="s">
        <v>7</v>
      </c>
      <c r="D354">
        <v>20505460</v>
      </c>
      <c r="E354" t="s">
        <v>213</v>
      </c>
      <c r="G354" s="2">
        <v>20</v>
      </c>
      <c r="H354" s="2">
        <v>7969.76</v>
      </c>
      <c r="I354" s="2">
        <f t="shared" si="25"/>
        <v>20</v>
      </c>
      <c r="J354" t="s">
        <v>277</v>
      </c>
      <c r="K354">
        <f t="shared" si="24"/>
        <v>2018</v>
      </c>
    </row>
    <row r="355" spans="1:12" hidden="1" x14ac:dyDescent="0.2">
      <c r="A355" s="1">
        <v>43258</v>
      </c>
      <c r="B355" t="s">
        <v>12</v>
      </c>
      <c r="C355" t="s">
        <v>7</v>
      </c>
      <c r="D355">
        <v>20505460</v>
      </c>
      <c r="E355" t="s">
        <v>210</v>
      </c>
      <c r="G355" s="2">
        <v>20</v>
      </c>
      <c r="H355" s="2">
        <v>8049.76</v>
      </c>
      <c r="I355" s="2">
        <f t="shared" si="25"/>
        <v>20</v>
      </c>
      <c r="J355" t="s">
        <v>277</v>
      </c>
      <c r="K355">
        <f t="shared" si="24"/>
        <v>2018</v>
      </c>
    </row>
    <row r="356" spans="1:12" hidden="1" x14ac:dyDescent="0.2">
      <c r="A356" s="1">
        <v>43262</v>
      </c>
      <c r="B356" t="s">
        <v>12</v>
      </c>
      <c r="C356" t="s">
        <v>7</v>
      </c>
      <c r="D356">
        <v>20505460</v>
      </c>
      <c r="E356" t="s">
        <v>215</v>
      </c>
      <c r="G356" s="2">
        <v>60</v>
      </c>
      <c r="H356" s="2">
        <v>8149.76</v>
      </c>
      <c r="I356" s="2">
        <f t="shared" si="25"/>
        <v>60</v>
      </c>
      <c r="J356" t="s">
        <v>277</v>
      </c>
      <c r="K356">
        <f t="shared" si="24"/>
        <v>2018</v>
      </c>
    </row>
    <row r="357" spans="1:12" hidden="1" x14ac:dyDescent="0.2">
      <c r="A357" s="1">
        <v>43262</v>
      </c>
      <c r="B357" t="s">
        <v>12</v>
      </c>
      <c r="C357" t="s">
        <v>7</v>
      </c>
      <c r="D357">
        <v>20505460</v>
      </c>
      <c r="E357" t="s">
        <v>216</v>
      </c>
      <c r="G357" s="2">
        <v>40</v>
      </c>
      <c r="H357" s="2">
        <v>8089.76</v>
      </c>
      <c r="I357" s="2">
        <f t="shared" si="25"/>
        <v>40</v>
      </c>
      <c r="J357" t="s">
        <v>277</v>
      </c>
      <c r="K357">
        <f t="shared" si="24"/>
        <v>2018</v>
      </c>
    </row>
    <row r="358" spans="1:12" hidden="1" x14ac:dyDescent="0.2">
      <c r="A358" s="1">
        <v>43263</v>
      </c>
      <c r="B358" t="s">
        <v>12</v>
      </c>
      <c r="C358" t="s">
        <v>7</v>
      </c>
      <c r="D358">
        <v>20505460</v>
      </c>
      <c r="E358" t="s">
        <v>217</v>
      </c>
      <c r="G358" s="2">
        <v>20</v>
      </c>
      <c r="H358" s="2">
        <v>8169.76</v>
      </c>
      <c r="I358" s="2">
        <f t="shared" si="25"/>
        <v>20</v>
      </c>
      <c r="J358" t="s">
        <v>277</v>
      </c>
      <c r="K358">
        <f t="shared" si="24"/>
        <v>2018</v>
      </c>
    </row>
    <row r="359" spans="1:12" hidden="1" x14ac:dyDescent="0.2">
      <c r="A359" s="1">
        <v>43264</v>
      </c>
      <c r="B359" t="s">
        <v>12</v>
      </c>
      <c r="C359" t="s">
        <v>7</v>
      </c>
      <c r="D359">
        <v>20505460</v>
      </c>
      <c r="E359" t="s">
        <v>220</v>
      </c>
      <c r="G359" s="2">
        <v>40</v>
      </c>
      <c r="H359" s="2">
        <v>8269.76</v>
      </c>
      <c r="I359" s="2">
        <f t="shared" si="25"/>
        <v>40</v>
      </c>
      <c r="J359" t="s">
        <v>277</v>
      </c>
      <c r="K359">
        <f t="shared" si="24"/>
        <v>2018</v>
      </c>
    </row>
    <row r="360" spans="1:12" hidden="1" x14ac:dyDescent="0.2">
      <c r="A360" s="1">
        <v>43264</v>
      </c>
      <c r="B360" t="s">
        <v>12</v>
      </c>
      <c r="C360" t="s">
        <v>7</v>
      </c>
      <c r="D360">
        <v>20505460</v>
      </c>
      <c r="E360" t="s">
        <v>222</v>
      </c>
      <c r="G360" s="2">
        <v>20</v>
      </c>
      <c r="H360" s="2">
        <v>8189.76</v>
      </c>
      <c r="I360" s="2">
        <f t="shared" si="25"/>
        <v>20</v>
      </c>
      <c r="J360" t="s">
        <v>277</v>
      </c>
      <c r="K360">
        <f t="shared" si="24"/>
        <v>2018</v>
      </c>
    </row>
    <row r="361" spans="1:12" hidden="1" x14ac:dyDescent="0.2">
      <c r="A361" s="1">
        <v>43264</v>
      </c>
      <c r="B361" t="s">
        <v>12</v>
      </c>
      <c r="C361" t="s">
        <v>7</v>
      </c>
      <c r="D361">
        <v>20505460</v>
      </c>
      <c r="E361" t="s">
        <v>218</v>
      </c>
      <c r="G361" s="2">
        <v>5</v>
      </c>
      <c r="H361" s="2">
        <v>8294.76</v>
      </c>
      <c r="I361" s="2">
        <f t="shared" si="25"/>
        <v>5</v>
      </c>
      <c r="J361" t="s">
        <v>277</v>
      </c>
      <c r="K361">
        <f t="shared" si="24"/>
        <v>2018</v>
      </c>
    </row>
    <row r="362" spans="1:12" hidden="1" x14ac:dyDescent="0.2">
      <c r="A362" s="1">
        <v>43264</v>
      </c>
      <c r="B362" t="s">
        <v>12</v>
      </c>
      <c r="C362" t="s">
        <v>7</v>
      </c>
      <c r="D362">
        <v>20505460</v>
      </c>
      <c r="E362" t="s">
        <v>221</v>
      </c>
      <c r="G362" s="2">
        <v>40</v>
      </c>
      <c r="H362" s="2">
        <v>8229.76</v>
      </c>
      <c r="I362" s="2">
        <f t="shared" si="25"/>
        <v>40</v>
      </c>
      <c r="J362" t="s">
        <v>277</v>
      </c>
      <c r="K362">
        <f t="shared" si="24"/>
        <v>2018</v>
      </c>
    </row>
    <row r="363" spans="1:12" hidden="1" x14ac:dyDescent="0.2">
      <c r="A363" s="1">
        <v>43264</v>
      </c>
      <c r="B363" t="s">
        <v>12</v>
      </c>
      <c r="C363" t="s">
        <v>7</v>
      </c>
      <c r="D363">
        <v>20505460</v>
      </c>
      <c r="E363" t="s">
        <v>219</v>
      </c>
      <c r="G363" s="2">
        <v>20</v>
      </c>
      <c r="H363" s="2">
        <v>8289.76</v>
      </c>
      <c r="I363" s="2">
        <f t="shared" si="25"/>
        <v>20</v>
      </c>
      <c r="J363" t="s">
        <v>277</v>
      </c>
      <c r="K363">
        <f t="shared" si="24"/>
        <v>2018</v>
      </c>
    </row>
    <row r="364" spans="1:12" hidden="1" x14ac:dyDescent="0.2">
      <c r="A364" s="1">
        <v>43266</v>
      </c>
      <c r="B364" t="s">
        <v>6</v>
      </c>
      <c r="C364" t="s">
        <v>7</v>
      </c>
      <c r="D364">
        <v>20505460</v>
      </c>
      <c r="E364">
        <v>429</v>
      </c>
      <c r="F364" s="2">
        <v>20</v>
      </c>
      <c r="H364" s="2">
        <v>8274.76</v>
      </c>
      <c r="I364" s="2">
        <f t="shared" si="25"/>
        <v>-20</v>
      </c>
      <c r="J364" t="s">
        <v>280</v>
      </c>
      <c r="K364">
        <f t="shared" si="24"/>
        <v>2018</v>
      </c>
    </row>
    <row r="365" spans="1:12" hidden="1" x14ac:dyDescent="0.2">
      <c r="A365" s="1">
        <v>43266</v>
      </c>
      <c r="B365" t="s">
        <v>9</v>
      </c>
      <c r="C365" t="s">
        <v>7</v>
      </c>
      <c r="D365">
        <v>20505460</v>
      </c>
      <c r="E365">
        <v>500253</v>
      </c>
      <c r="G365" s="2">
        <v>60</v>
      </c>
      <c r="H365" s="2">
        <v>8334.76</v>
      </c>
      <c r="I365" s="2">
        <f t="shared" si="25"/>
        <v>60</v>
      </c>
      <c r="J365" t="s">
        <v>277</v>
      </c>
      <c r="K365">
        <f t="shared" si="24"/>
        <v>2018</v>
      </c>
    </row>
    <row r="366" spans="1:12" hidden="1" x14ac:dyDescent="0.2">
      <c r="A366" s="1">
        <v>43269</v>
      </c>
      <c r="B366" t="s">
        <v>6</v>
      </c>
      <c r="C366" t="s">
        <v>7</v>
      </c>
      <c r="D366">
        <v>20505460</v>
      </c>
      <c r="E366">
        <v>427</v>
      </c>
      <c r="F366" s="2">
        <v>60</v>
      </c>
      <c r="H366" s="2">
        <v>8274.76</v>
      </c>
      <c r="I366" s="2">
        <f t="shared" si="25"/>
        <v>-60</v>
      </c>
      <c r="J366" t="s">
        <v>280</v>
      </c>
      <c r="K366">
        <f t="shared" si="24"/>
        <v>2018</v>
      </c>
    </row>
    <row r="367" spans="1:12" hidden="1" x14ac:dyDescent="0.2">
      <c r="A367" s="1">
        <v>43269</v>
      </c>
      <c r="B367" t="s">
        <v>12</v>
      </c>
      <c r="C367" t="s">
        <v>7</v>
      </c>
      <c r="D367">
        <v>20505460</v>
      </c>
      <c r="E367" t="s">
        <v>223</v>
      </c>
      <c r="G367" s="2">
        <v>20</v>
      </c>
      <c r="H367" s="2">
        <v>8294.76</v>
      </c>
      <c r="I367" s="2">
        <f t="shared" si="25"/>
        <v>20</v>
      </c>
      <c r="J367" t="s">
        <v>277</v>
      </c>
      <c r="K367">
        <f t="shared" si="24"/>
        <v>2018</v>
      </c>
    </row>
    <row r="368" spans="1:12" hidden="1" x14ac:dyDescent="0.2">
      <c r="A368" s="1">
        <v>43270</v>
      </c>
      <c r="B368" t="s">
        <v>6</v>
      </c>
      <c r="C368" t="s">
        <v>7</v>
      </c>
      <c r="D368">
        <v>20505460</v>
      </c>
      <c r="E368">
        <v>432</v>
      </c>
      <c r="F368" s="2">
        <v>120</v>
      </c>
      <c r="H368" s="2">
        <v>8174.76</v>
      </c>
      <c r="I368" s="2">
        <f t="shared" si="25"/>
        <v>-120</v>
      </c>
      <c r="J368" t="s">
        <v>288</v>
      </c>
      <c r="K368">
        <f t="shared" si="24"/>
        <v>2018</v>
      </c>
      <c r="L368" t="s">
        <v>326</v>
      </c>
    </row>
    <row r="369" spans="1:12" hidden="1" x14ac:dyDescent="0.2">
      <c r="A369" s="1">
        <v>43280</v>
      </c>
      <c r="B369" t="s">
        <v>9</v>
      </c>
      <c r="C369" t="s">
        <v>7</v>
      </c>
      <c r="D369">
        <v>20505460</v>
      </c>
      <c r="E369">
        <v>500254</v>
      </c>
      <c r="G369" s="2">
        <v>20</v>
      </c>
      <c r="H369" s="2">
        <v>8194.76</v>
      </c>
      <c r="I369" s="2">
        <f t="shared" si="25"/>
        <v>20</v>
      </c>
      <c r="J369" t="s">
        <v>277</v>
      </c>
      <c r="K369">
        <f t="shared" si="24"/>
        <v>2018</v>
      </c>
    </row>
    <row r="370" spans="1:12" hidden="1" x14ac:dyDescent="0.2">
      <c r="A370" s="1">
        <v>43284</v>
      </c>
      <c r="B370" t="s">
        <v>6</v>
      </c>
      <c r="C370" t="s">
        <v>7</v>
      </c>
      <c r="D370">
        <v>20505460</v>
      </c>
      <c r="E370">
        <v>428</v>
      </c>
      <c r="F370" s="2">
        <v>20</v>
      </c>
      <c r="H370" s="2">
        <v>8174.76</v>
      </c>
      <c r="I370" s="2">
        <f t="shared" si="25"/>
        <v>-20</v>
      </c>
      <c r="J370" t="s">
        <v>280</v>
      </c>
      <c r="K370">
        <f t="shared" si="24"/>
        <v>2018</v>
      </c>
    </row>
    <row r="371" spans="1:12" hidden="1" x14ac:dyDescent="0.2">
      <c r="A371" s="1">
        <v>43292</v>
      </c>
      <c r="B371" t="s">
        <v>8</v>
      </c>
      <c r="C371" t="s">
        <v>7</v>
      </c>
      <c r="D371">
        <v>20505460</v>
      </c>
      <c r="E371">
        <v>433</v>
      </c>
      <c r="F371" s="2">
        <v>150</v>
      </c>
      <c r="H371" s="2">
        <v>8024.76</v>
      </c>
      <c r="I371" s="2">
        <f t="shared" si="25"/>
        <v>-150</v>
      </c>
      <c r="J371" t="s">
        <v>303</v>
      </c>
      <c r="K371">
        <f t="shared" si="24"/>
        <v>2018</v>
      </c>
      <c r="L371" t="s">
        <v>327</v>
      </c>
    </row>
    <row r="372" spans="1:12" hidden="1" x14ac:dyDescent="0.2">
      <c r="A372" s="1">
        <v>43293</v>
      </c>
      <c r="B372" t="s">
        <v>9</v>
      </c>
      <c r="C372" t="s">
        <v>7</v>
      </c>
      <c r="D372">
        <v>20505460</v>
      </c>
      <c r="E372">
        <v>500255</v>
      </c>
      <c r="G372" s="2">
        <v>60</v>
      </c>
      <c r="H372" s="2">
        <v>8084.76</v>
      </c>
      <c r="I372" s="2">
        <f t="shared" si="25"/>
        <v>60</v>
      </c>
      <c r="J372" t="s">
        <v>277</v>
      </c>
      <c r="K372">
        <f t="shared" si="24"/>
        <v>2018</v>
      </c>
    </row>
    <row r="373" spans="1:12" hidden="1" x14ac:dyDescent="0.2">
      <c r="A373" s="1">
        <v>43294</v>
      </c>
      <c r="B373" t="s">
        <v>6</v>
      </c>
      <c r="C373" t="s">
        <v>7</v>
      </c>
      <c r="D373">
        <v>20505460</v>
      </c>
      <c r="E373">
        <v>426</v>
      </c>
      <c r="F373" s="2">
        <v>20</v>
      </c>
      <c r="H373" s="2">
        <v>8064.76</v>
      </c>
      <c r="I373" s="2">
        <f t="shared" si="25"/>
        <v>-20</v>
      </c>
      <c r="J373" t="s">
        <v>280</v>
      </c>
      <c r="K373">
        <f t="shared" ref="K373:K404" si="26">YEAR(A373)</f>
        <v>2018</v>
      </c>
    </row>
    <row r="374" spans="1:12" hidden="1" x14ac:dyDescent="0.2">
      <c r="A374" s="1">
        <v>43298</v>
      </c>
      <c r="B374" t="s">
        <v>6</v>
      </c>
      <c r="C374" t="s">
        <v>7</v>
      </c>
      <c r="D374">
        <v>20505460</v>
      </c>
      <c r="E374">
        <v>434</v>
      </c>
      <c r="F374" s="2">
        <v>8.6</v>
      </c>
      <c r="H374" s="2">
        <v>8056.16</v>
      </c>
      <c r="I374" s="2">
        <f t="shared" si="25"/>
        <v>-8.6</v>
      </c>
      <c r="J374" t="s">
        <v>290</v>
      </c>
      <c r="K374">
        <f t="shared" si="26"/>
        <v>2018</v>
      </c>
      <c r="L374" t="s">
        <v>328</v>
      </c>
    </row>
    <row r="375" spans="1:12" hidden="1" x14ac:dyDescent="0.2">
      <c r="A375" s="1">
        <v>43299</v>
      </c>
      <c r="B375" t="s">
        <v>12</v>
      </c>
      <c r="C375" t="s">
        <v>7</v>
      </c>
      <c r="D375">
        <v>20505460</v>
      </c>
      <c r="E375" t="s">
        <v>224</v>
      </c>
      <c r="G375" s="2">
        <v>16</v>
      </c>
      <c r="H375" s="2">
        <v>8072.16</v>
      </c>
      <c r="I375" s="2">
        <f t="shared" si="25"/>
        <v>16</v>
      </c>
      <c r="J375" t="s">
        <v>277</v>
      </c>
      <c r="K375">
        <f t="shared" si="26"/>
        <v>2018</v>
      </c>
    </row>
    <row r="376" spans="1:12" hidden="1" x14ac:dyDescent="0.2">
      <c r="A376" s="1">
        <v>43300</v>
      </c>
      <c r="B376" t="s">
        <v>6</v>
      </c>
      <c r="C376" t="s">
        <v>7</v>
      </c>
      <c r="D376">
        <v>20505460</v>
      </c>
      <c r="E376">
        <v>430</v>
      </c>
      <c r="F376" s="2">
        <v>20</v>
      </c>
      <c r="H376" s="2">
        <v>8052.16</v>
      </c>
      <c r="I376" s="2">
        <f t="shared" si="25"/>
        <v>-20</v>
      </c>
      <c r="J376" t="s">
        <v>280</v>
      </c>
      <c r="K376">
        <f t="shared" si="26"/>
        <v>2018</v>
      </c>
    </row>
    <row r="377" spans="1:12" hidden="1" x14ac:dyDescent="0.2">
      <c r="A377" s="1">
        <v>43307</v>
      </c>
      <c r="B377" t="s">
        <v>6</v>
      </c>
      <c r="C377" t="s">
        <v>7</v>
      </c>
      <c r="D377">
        <v>20505460</v>
      </c>
      <c r="E377">
        <v>435</v>
      </c>
      <c r="F377" s="2">
        <v>48</v>
      </c>
      <c r="H377" s="2">
        <v>8004.16</v>
      </c>
      <c r="I377" s="2">
        <f t="shared" si="25"/>
        <v>-48</v>
      </c>
      <c r="J377" t="s">
        <v>303</v>
      </c>
      <c r="K377">
        <f t="shared" si="26"/>
        <v>2018</v>
      </c>
      <c r="L377" t="s">
        <v>304</v>
      </c>
    </row>
    <row r="378" spans="1:12" hidden="1" x14ac:dyDescent="0.2">
      <c r="A378" s="1">
        <v>43313</v>
      </c>
      <c r="B378" t="s">
        <v>10</v>
      </c>
      <c r="C378" t="s">
        <v>7</v>
      </c>
      <c r="D378">
        <v>20505460</v>
      </c>
      <c r="E378" t="s">
        <v>225</v>
      </c>
      <c r="G378" s="2">
        <v>42</v>
      </c>
      <c r="H378" s="2">
        <v>8046.16</v>
      </c>
      <c r="I378" s="2">
        <f t="shared" si="25"/>
        <v>42</v>
      </c>
      <c r="J378" t="s">
        <v>273</v>
      </c>
      <c r="K378">
        <f t="shared" si="26"/>
        <v>2018</v>
      </c>
    </row>
    <row r="379" spans="1:12" hidden="1" x14ac:dyDescent="0.2">
      <c r="A379" s="1">
        <v>43318</v>
      </c>
      <c r="B379" t="s">
        <v>8</v>
      </c>
      <c r="C379" t="s">
        <v>7</v>
      </c>
      <c r="D379">
        <v>20505460</v>
      </c>
      <c r="E379">
        <v>437</v>
      </c>
      <c r="F379" s="2">
        <v>130</v>
      </c>
      <c r="H379" s="2">
        <v>7916.16</v>
      </c>
      <c r="I379" s="2">
        <f t="shared" si="25"/>
        <v>-130</v>
      </c>
      <c r="J379" t="s">
        <v>303</v>
      </c>
      <c r="K379">
        <f t="shared" si="26"/>
        <v>2018</v>
      </c>
      <c r="L379" t="s">
        <v>329</v>
      </c>
    </row>
    <row r="380" spans="1:12" hidden="1" x14ac:dyDescent="0.2">
      <c r="A380" s="1">
        <v>43325</v>
      </c>
      <c r="B380" t="s">
        <v>6</v>
      </c>
      <c r="C380" t="s">
        <v>7</v>
      </c>
      <c r="D380">
        <v>20505460</v>
      </c>
      <c r="E380">
        <v>439</v>
      </c>
      <c r="F380" s="2">
        <v>80</v>
      </c>
      <c r="H380" s="2">
        <v>7836.16</v>
      </c>
      <c r="I380" s="2">
        <f t="shared" si="25"/>
        <v>-80</v>
      </c>
      <c r="J380" t="s">
        <v>280</v>
      </c>
      <c r="K380">
        <f t="shared" si="26"/>
        <v>2018</v>
      </c>
    </row>
    <row r="381" spans="1:12" hidden="1" x14ac:dyDescent="0.2">
      <c r="A381" s="1">
        <v>43326</v>
      </c>
      <c r="B381" t="s">
        <v>9</v>
      </c>
      <c r="C381" t="s">
        <v>7</v>
      </c>
      <c r="D381">
        <v>20505460</v>
      </c>
      <c r="E381">
        <v>500256</v>
      </c>
      <c r="G381" s="2">
        <v>20</v>
      </c>
      <c r="H381" s="2">
        <v>7856.16</v>
      </c>
      <c r="I381" s="2">
        <f t="shared" ref="I381:I412" si="27">G381-F381</f>
        <v>20</v>
      </c>
      <c r="J381" t="s">
        <v>279</v>
      </c>
      <c r="K381">
        <f t="shared" si="26"/>
        <v>2018</v>
      </c>
    </row>
    <row r="382" spans="1:12" hidden="1" x14ac:dyDescent="0.2">
      <c r="A382" s="1">
        <v>43327</v>
      </c>
      <c r="B382" t="s">
        <v>6</v>
      </c>
      <c r="C382" t="s">
        <v>7</v>
      </c>
      <c r="D382">
        <v>20505460</v>
      </c>
      <c r="E382">
        <v>438</v>
      </c>
      <c r="F382" s="2">
        <v>80</v>
      </c>
      <c r="H382" s="2">
        <v>7776.16</v>
      </c>
      <c r="I382" s="2">
        <f t="shared" si="27"/>
        <v>-80</v>
      </c>
      <c r="J382" t="s">
        <v>280</v>
      </c>
      <c r="K382">
        <f t="shared" si="26"/>
        <v>2018</v>
      </c>
    </row>
    <row r="383" spans="1:12" hidden="1" x14ac:dyDescent="0.2">
      <c r="A383" s="1">
        <v>43328</v>
      </c>
      <c r="B383" t="s">
        <v>6</v>
      </c>
      <c r="C383" t="s">
        <v>7</v>
      </c>
      <c r="D383">
        <v>20505460</v>
      </c>
      <c r="E383">
        <v>425</v>
      </c>
      <c r="F383" s="2">
        <v>20</v>
      </c>
      <c r="H383" s="2">
        <v>7756.16</v>
      </c>
      <c r="I383" s="2">
        <f t="shared" si="27"/>
        <v>-20</v>
      </c>
      <c r="J383" t="s">
        <v>280</v>
      </c>
      <c r="K383">
        <f t="shared" si="26"/>
        <v>2018</v>
      </c>
    </row>
    <row r="384" spans="1:12" hidden="1" x14ac:dyDescent="0.2">
      <c r="A384" s="1">
        <v>43329</v>
      </c>
      <c r="B384" t="s">
        <v>6</v>
      </c>
      <c r="C384" t="s">
        <v>7</v>
      </c>
      <c r="D384">
        <v>20505460</v>
      </c>
      <c r="E384">
        <v>447</v>
      </c>
      <c r="F384" s="2">
        <v>40</v>
      </c>
      <c r="H384" s="2">
        <v>7716.16</v>
      </c>
      <c r="I384" s="2">
        <f t="shared" si="27"/>
        <v>-40</v>
      </c>
      <c r="J384" t="s">
        <v>280</v>
      </c>
      <c r="K384">
        <f t="shared" si="26"/>
        <v>2018</v>
      </c>
    </row>
    <row r="385" spans="1:11" hidden="1" x14ac:dyDescent="0.2">
      <c r="A385" s="1">
        <v>43332</v>
      </c>
      <c r="B385" t="s">
        <v>6</v>
      </c>
      <c r="C385" t="s">
        <v>7</v>
      </c>
      <c r="D385">
        <v>20505460</v>
      </c>
      <c r="E385">
        <v>443</v>
      </c>
      <c r="F385" s="2">
        <v>20</v>
      </c>
      <c r="H385" s="2">
        <v>7696.16</v>
      </c>
      <c r="I385" s="2">
        <f t="shared" si="27"/>
        <v>-20</v>
      </c>
      <c r="J385" t="s">
        <v>280</v>
      </c>
      <c r="K385">
        <f t="shared" si="26"/>
        <v>2018</v>
      </c>
    </row>
    <row r="386" spans="1:11" hidden="1" x14ac:dyDescent="0.2">
      <c r="A386" s="1">
        <v>43332</v>
      </c>
      <c r="B386" t="s">
        <v>6</v>
      </c>
      <c r="C386" t="s">
        <v>7</v>
      </c>
      <c r="D386">
        <v>20505460</v>
      </c>
      <c r="E386">
        <v>444</v>
      </c>
      <c r="F386" s="2">
        <v>40</v>
      </c>
      <c r="H386" s="2">
        <v>7656.16</v>
      </c>
      <c r="I386" s="2">
        <f t="shared" si="27"/>
        <v>-40</v>
      </c>
      <c r="J386" t="s">
        <v>280</v>
      </c>
      <c r="K386">
        <f t="shared" si="26"/>
        <v>2018</v>
      </c>
    </row>
    <row r="387" spans="1:11" hidden="1" x14ac:dyDescent="0.2">
      <c r="A387" s="1">
        <v>43333</v>
      </c>
      <c r="B387" t="s">
        <v>6</v>
      </c>
      <c r="C387" t="s">
        <v>7</v>
      </c>
      <c r="D387">
        <v>20505460</v>
      </c>
      <c r="E387">
        <v>445</v>
      </c>
      <c r="F387" s="2">
        <v>60</v>
      </c>
      <c r="H387" s="2">
        <v>7596.16</v>
      </c>
      <c r="I387" s="2">
        <f t="shared" si="27"/>
        <v>-60</v>
      </c>
      <c r="J387" t="s">
        <v>280</v>
      </c>
      <c r="K387">
        <f t="shared" si="26"/>
        <v>2018</v>
      </c>
    </row>
    <row r="388" spans="1:11" hidden="1" x14ac:dyDescent="0.2">
      <c r="A388" s="1">
        <v>43334</v>
      </c>
      <c r="B388" t="s">
        <v>6</v>
      </c>
      <c r="C388" t="s">
        <v>7</v>
      </c>
      <c r="D388">
        <v>20505460</v>
      </c>
      <c r="E388">
        <v>440</v>
      </c>
      <c r="F388" s="2">
        <v>20</v>
      </c>
      <c r="H388" s="2">
        <v>7576.16</v>
      </c>
      <c r="I388" s="2">
        <f t="shared" si="27"/>
        <v>-20</v>
      </c>
      <c r="J388" t="s">
        <v>280</v>
      </c>
      <c r="K388">
        <f t="shared" si="26"/>
        <v>2018</v>
      </c>
    </row>
    <row r="389" spans="1:11" hidden="1" x14ac:dyDescent="0.2">
      <c r="A389" s="1">
        <v>43334</v>
      </c>
      <c r="B389" t="s">
        <v>6</v>
      </c>
      <c r="C389" t="s">
        <v>7</v>
      </c>
      <c r="D389">
        <v>20505460</v>
      </c>
      <c r="E389">
        <v>441</v>
      </c>
      <c r="F389" s="2">
        <v>40</v>
      </c>
      <c r="H389" s="2">
        <v>7536.16</v>
      </c>
      <c r="I389" s="2">
        <f t="shared" si="27"/>
        <v>-40</v>
      </c>
      <c r="J389" t="s">
        <v>280</v>
      </c>
      <c r="K389">
        <f t="shared" si="26"/>
        <v>2018</v>
      </c>
    </row>
    <row r="390" spans="1:11" hidden="1" x14ac:dyDescent="0.2">
      <c r="A390" s="1">
        <v>43334</v>
      </c>
      <c r="B390" t="s">
        <v>12</v>
      </c>
      <c r="C390" t="s">
        <v>7</v>
      </c>
      <c r="D390">
        <v>20505460</v>
      </c>
      <c r="E390" t="s">
        <v>227</v>
      </c>
      <c r="G390" s="2">
        <v>16</v>
      </c>
      <c r="H390" s="2">
        <v>7584.16</v>
      </c>
      <c r="I390" s="2">
        <f t="shared" si="27"/>
        <v>16</v>
      </c>
      <c r="J390" t="s">
        <v>277</v>
      </c>
      <c r="K390">
        <f t="shared" si="26"/>
        <v>2018</v>
      </c>
    </row>
    <row r="391" spans="1:11" hidden="1" x14ac:dyDescent="0.2">
      <c r="A391" s="1">
        <v>43334</v>
      </c>
      <c r="B391" t="s">
        <v>12</v>
      </c>
      <c r="C391" t="s">
        <v>7</v>
      </c>
      <c r="D391">
        <v>20505460</v>
      </c>
      <c r="E391" t="s">
        <v>226</v>
      </c>
      <c r="G391" s="2">
        <v>16</v>
      </c>
      <c r="H391" s="2">
        <v>7600.16</v>
      </c>
      <c r="I391" s="2">
        <f t="shared" si="27"/>
        <v>16</v>
      </c>
      <c r="J391" t="s">
        <v>277</v>
      </c>
      <c r="K391">
        <f t="shared" si="26"/>
        <v>2018</v>
      </c>
    </row>
    <row r="392" spans="1:11" hidden="1" x14ac:dyDescent="0.2">
      <c r="A392" s="1">
        <v>43334</v>
      </c>
      <c r="B392" t="s">
        <v>12</v>
      </c>
      <c r="C392" t="s">
        <v>7</v>
      </c>
      <c r="D392">
        <v>20505460</v>
      </c>
      <c r="E392" t="s">
        <v>229</v>
      </c>
      <c r="G392" s="2">
        <v>16</v>
      </c>
      <c r="H392" s="2">
        <v>7552.16</v>
      </c>
      <c r="I392" s="2">
        <f t="shared" si="27"/>
        <v>16</v>
      </c>
      <c r="J392" t="s">
        <v>277</v>
      </c>
      <c r="K392">
        <f t="shared" si="26"/>
        <v>2018</v>
      </c>
    </row>
    <row r="393" spans="1:11" hidden="1" x14ac:dyDescent="0.2">
      <c r="A393" s="1">
        <v>43334</v>
      </c>
      <c r="B393" t="s">
        <v>12</v>
      </c>
      <c r="C393" t="s">
        <v>7</v>
      </c>
      <c r="D393">
        <v>20505460</v>
      </c>
      <c r="E393" t="s">
        <v>228</v>
      </c>
      <c r="G393" s="2">
        <v>16</v>
      </c>
      <c r="H393" s="2">
        <v>7568.16</v>
      </c>
      <c r="I393" s="2">
        <f t="shared" si="27"/>
        <v>16</v>
      </c>
      <c r="J393" t="s">
        <v>277</v>
      </c>
      <c r="K393">
        <f t="shared" si="26"/>
        <v>2018</v>
      </c>
    </row>
    <row r="394" spans="1:11" hidden="1" x14ac:dyDescent="0.2">
      <c r="A394" s="1">
        <v>43335</v>
      </c>
      <c r="B394" t="s">
        <v>12</v>
      </c>
      <c r="C394" t="s">
        <v>7</v>
      </c>
      <c r="D394">
        <v>20505460</v>
      </c>
      <c r="E394" t="s">
        <v>234</v>
      </c>
      <c r="G394" s="2">
        <v>16</v>
      </c>
      <c r="H394" s="2">
        <v>7696.16</v>
      </c>
      <c r="I394" s="2">
        <f t="shared" si="27"/>
        <v>16</v>
      </c>
      <c r="J394" t="s">
        <v>277</v>
      </c>
      <c r="K394">
        <f t="shared" si="26"/>
        <v>2018</v>
      </c>
    </row>
    <row r="395" spans="1:11" hidden="1" x14ac:dyDescent="0.2">
      <c r="A395" s="1">
        <v>43335</v>
      </c>
      <c r="B395" t="s">
        <v>12</v>
      </c>
      <c r="C395" t="s">
        <v>7</v>
      </c>
      <c r="D395">
        <v>20505460</v>
      </c>
      <c r="E395" t="s">
        <v>237</v>
      </c>
      <c r="G395" s="2">
        <v>16</v>
      </c>
      <c r="H395" s="2">
        <v>7648.16</v>
      </c>
      <c r="I395" s="2">
        <f t="shared" si="27"/>
        <v>16</v>
      </c>
      <c r="J395" t="s">
        <v>277</v>
      </c>
      <c r="K395">
        <f t="shared" si="26"/>
        <v>2018</v>
      </c>
    </row>
    <row r="396" spans="1:11" hidden="1" x14ac:dyDescent="0.2">
      <c r="A396" s="1">
        <v>43335</v>
      </c>
      <c r="B396" t="s">
        <v>12</v>
      </c>
      <c r="C396" t="s">
        <v>7</v>
      </c>
      <c r="D396">
        <v>20505460</v>
      </c>
      <c r="E396" t="s">
        <v>233</v>
      </c>
      <c r="G396" s="2">
        <v>16</v>
      </c>
      <c r="H396" s="2">
        <v>7712.16</v>
      </c>
      <c r="I396" s="2">
        <f t="shared" si="27"/>
        <v>16</v>
      </c>
      <c r="J396" t="s">
        <v>277</v>
      </c>
      <c r="K396">
        <f t="shared" si="26"/>
        <v>2018</v>
      </c>
    </row>
    <row r="397" spans="1:11" hidden="1" x14ac:dyDescent="0.2">
      <c r="A397" s="1">
        <v>43335</v>
      </c>
      <c r="B397" t="s">
        <v>12</v>
      </c>
      <c r="C397" t="s">
        <v>7</v>
      </c>
      <c r="D397">
        <v>20505460</v>
      </c>
      <c r="E397" t="s">
        <v>236</v>
      </c>
      <c r="G397" s="2">
        <v>16</v>
      </c>
      <c r="H397" s="2">
        <v>7664.16</v>
      </c>
      <c r="I397" s="2">
        <f t="shared" si="27"/>
        <v>16</v>
      </c>
      <c r="J397" t="s">
        <v>277</v>
      </c>
      <c r="K397">
        <f t="shared" si="26"/>
        <v>2018</v>
      </c>
    </row>
    <row r="398" spans="1:11" hidden="1" x14ac:dyDescent="0.2">
      <c r="A398" s="1">
        <v>43335</v>
      </c>
      <c r="B398" t="s">
        <v>12</v>
      </c>
      <c r="C398" t="s">
        <v>7</v>
      </c>
      <c r="D398">
        <v>20505460</v>
      </c>
      <c r="E398" t="s">
        <v>232</v>
      </c>
      <c r="G398" s="2">
        <v>16</v>
      </c>
      <c r="H398" s="2">
        <v>7728.16</v>
      </c>
      <c r="I398" s="2">
        <f t="shared" si="27"/>
        <v>16</v>
      </c>
      <c r="J398" t="s">
        <v>277</v>
      </c>
      <c r="K398">
        <f t="shared" si="26"/>
        <v>2018</v>
      </c>
    </row>
    <row r="399" spans="1:11" hidden="1" x14ac:dyDescent="0.2">
      <c r="A399" s="1">
        <v>43335</v>
      </c>
      <c r="B399" t="s">
        <v>12</v>
      </c>
      <c r="C399" t="s">
        <v>7</v>
      </c>
      <c r="D399">
        <v>20505460</v>
      </c>
      <c r="E399" t="s">
        <v>231</v>
      </c>
      <c r="G399" s="2">
        <v>16</v>
      </c>
      <c r="H399" s="2">
        <v>7744.16</v>
      </c>
      <c r="I399" s="2">
        <f t="shared" si="27"/>
        <v>16</v>
      </c>
      <c r="J399" t="s">
        <v>277</v>
      </c>
      <c r="K399">
        <f t="shared" si="26"/>
        <v>2018</v>
      </c>
    </row>
    <row r="400" spans="1:11" hidden="1" x14ac:dyDescent="0.2">
      <c r="A400" s="1">
        <v>43335</v>
      </c>
      <c r="B400" t="s">
        <v>12</v>
      </c>
      <c r="C400" t="s">
        <v>7</v>
      </c>
      <c r="D400">
        <v>20505460</v>
      </c>
      <c r="E400" t="s">
        <v>238</v>
      </c>
      <c r="G400" s="2">
        <v>16</v>
      </c>
      <c r="H400" s="2">
        <v>7632.16</v>
      </c>
      <c r="I400" s="2">
        <f t="shared" si="27"/>
        <v>16</v>
      </c>
      <c r="J400" t="s">
        <v>277</v>
      </c>
      <c r="K400">
        <f t="shared" si="26"/>
        <v>2018</v>
      </c>
    </row>
    <row r="401" spans="1:11" hidden="1" x14ac:dyDescent="0.2">
      <c r="A401" s="1">
        <v>43335</v>
      </c>
      <c r="B401" t="s">
        <v>12</v>
      </c>
      <c r="C401" t="s">
        <v>7</v>
      </c>
      <c r="D401">
        <v>20505460</v>
      </c>
      <c r="E401" t="s">
        <v>235</v>
      </c>
      <c r="G401" s="2">
        <v>16</v>
      </c>
      <c r="H401" s="2">
        <v>7680.16</v>
      </c>
      <c r="I401" s="2">
        <f t="shared" si="27"/>
        <v>16</v>
      </c>
      <c r="J401" t="s">
        <v>277</v>
      </c>
      <c r="K401">
        <f t="shared" si="26"/>
        <v>2018</v>
      </c>
    </row>
    <row r="402" spans="1:11" hidden="1" x14ac:dyDescent="0.2">
      <c r="A402" s="1">
        <v>43335</v>
      </c>
      <c r="B402" t="s">
        <v>12</v>
      </c>
      <c r="C402" t="s">
        <v>7</v>
      </c>
      <c r="D402">
        <v>20505460</v>
      </c>
      <c r="E402" t="s">
        <v>239</v>
      </c>
      <c r="G402" s="2">
        <v>16</v>
      </c>
      <c r="H402" s="2">
        <v>7616.16</v>
      </c>
      <c r="I402" s="2">
        <f t="shared" si="27"/>
        <v>16</v>
      </c>
      <c r="J402" t="s">
        <v>277</v>
      </c>
      <c r="K402">
        <f t="shared" si="26"/>
        <v>2018</v>
      </c>
    </row>
    <row r="403" spans="1:11" hidden="1" x14ac:dyDescent="0.2">
      <c r="A403" s="1">
        <v>43335</v>
      </c>
      <c r="B403" t="s">
        <v>12</v>
      </c>
      <c r="C403" t="s">
        <v>7</v>
      </c>
      <c r="D403">
        <v>20505460</v>
      </c>
      <c r="E403" t="s">
        <v>230</v>
      </c>
      <c r="G403" s="2">
        <v>16</v>
      </c>
      <c r="H403" s="2">
        <v>7760.16</v>
      </c>
      <c r="I403" s="2">
        <f t="shared" si="27"/>
        <v>16</v>
      </c>
      <c r="J403" t="s">
        <v>277</v>
      </c>
      <c r="K403">
        <f t="shared" si="26"/>
        <v>2018</v>
      </c>
    </row>
    <row r="404" spans="1:11" hidden="1" x14ac:dyDescent="0.2">
      <c r="A404" s="1">
        <v>43336</v>
      </c>
      <c r="B404" t="s">
        <v>12</v>
      </c>
      <c r="C404" t="s">
        <v>7</v>
      </c>
      <c r="D404">
        <v>20505460</v>
      </c>
      <c r="E404" t="s">
        <v>244</v>
      </c>
      <c r="G404" s="2">
        <v>16</v>
      </c>
      <c r="H404" s="2">
        <v>7792.16</v>
      </c>
      <c r="I404" s="2">
        <f t="shared" si="27"/>
        <v>16</v>
      </c>
      <c r="J404" t="s">
        <v>277</v>
      </c>
      <c r="K404">
        <f t="shared" si="26"/>
        <v>2018</v>
      </c>
    </row>
    <row r="405" spans="1:11" hidden="1" x14ac:dyDescent="0.2">
      <c r="A405" s="1">
        <v>43336</v>
      </c>
      <c r="B405" t="s">
        <v>12</v>
      </c>
      <c r="C405" t="s">
        <v>7</v>
      </c>
      <c r="D405">
        <v>20505460</v>
      </c>
      <c r="E405" t="s">
        <v>241</v>
      </c>
      <c r="G405" s="2">
        <v>16</v>
      </c>
      <c r="H405" s="2">
        <v>7840.16</v>
      </c>
      <c r="I405" s="2">
        <f t="shared" si="27"/>
        <v>16</v>
      </c>
      <c r="J405" t="s">
        <v>277</v>
      </c>
      <c r="K405">
        <f t="shared" ref="K405:K428" si="28">YEAR(A405)</f>
        <v>2018</v>
      </c>
    </row>
    <row r="406" spans="1:11" hidden="1" x14ac:dyDescent="0.2">
      <c r="A406" s="1">
        <v>43336</v>
      </c>
      <c r="B406" t="s">
        <v>12</v>
      </c>
      <c r="C406" t="s">
        <v>7</v>
      </c>
      <c r="D406">
        <v>20505460</v>
      </c>
      <c r="E406" t="s">
        <v>242</v>
      </c>
      <c r="G406" s="2">
        <v>16</v>
      </c>
      <c r="H406" s="2">
        <v>7824.16</v>
      </c>
      <c r="I406" s="2">
        <f t="shared" si="27"/>
        <v>16</v>
      </c>
      <c r="J406" t="s">
        <v>277</v>
      </c>
      <c r="K406">
        <f t="shared" si="28"/>
        <v>2018</v>
      </c>
    </row>
    <row r="407" spans="1:11" hidden="1" x14ac:dyDescent="0.2">
      <c r="A407" s="1">
        <v>43336</v>
      </c>
      <c r="B407" t="s">
        <v>12</v>
      </c>
      <c r="C407" t="s">
        <v>7</v>
      </c>
      <c r="D407">
        <v>20505460</v>
      </c>
      <c r="E407" t="s">
        <v>240</v>
      </c>
      <c r="G407" s="2">
        <v>16</v>
      </c>
      <c r="H407" s="2">
        <v>7856.16</v>
      </c>
      <c r="I407" s="2">
        <f t="shared" si="27"/>
        <v>16</v>
      </c>
      <c r="J407" t="s">
        <v>277</v>
      </c>
      <c r="K407">
        <f t="shared" si="28"/>
        <v>2018</v>
      </c>
    </row>
    <row r="408" spans="1:11" hidden="1" x14ac:dyDescent="0.2">
      <c r="A408" s="1">
        <v>43336</v>
      </c>
      <c r="B408" t="s">
        <v>12</v>
      </c>
      <c r="C408" t="s">
        <v>7</v>
      </c>
      <c r="D408">
        <v>20505460</v>
      </c>
      <c r="E408" t="s">
        <v>243</v>
      </c>
      <c r="G408" s="2">
        <v>16</v>
      </c>
      <c r="H408" s="2">
        <v>7808.16</v>
      </c>
      <c r="I408" s="2">
        <f t="shared" si="27"/>
        <v>16</v>
      </c>
      <c r="J408" t="s">
        <v>277</v>
      </c>
      <c r="K408">
        <f t="shared" si="28"/>
        <v>2018</v>
      </c>
    </row>
    <row r="409" spans="1:11" hidden="1" x14ac:dyDescent="0.2">
      <c r="A409" s="1">
        <v>43336</v>
      </c>
      <c r="B409" t="s">
        <v>12</v>
      </c>
      <c r="C409" t="s">
        <v>7</v>
      </c>
      <c r="D409">
        <v>20505460</v>
      </c>
      <c r="E409" t="s">
        <v>245</v>
      </c>
      <c r="G409" s="2">
        <v>16</v>
      </c>
      <c r="H409" s="2">
        <v>7776.16</v>
      </c>
      <c r="I409" s="2">
        <f t="shared" si="27"/>
        <v>16</v>
      </c>
      <c r="J409" t="s">
        <v>277</v>
      </c>
      <c r="K409">
        <f t="shared" si="28"/>
        <v>2018</v>
      </c>
    </row>
    <row r="410" spans="1:11" hidden="1" x14ac:dyDescent="0.2">
      <c r="A410" s="1">
        <v>43340</v>
      </c>
      <c r="B410" t="s">
        <v>12</v>
      </c>
      <c r="C410" t="s">
        <v>7</v>
      </c>
      <c r="D410">
        <v>20505460</v>
      </c>
      <c r="E410" t="s">
        <v>251</v>
      </c>
      <c r="G410" s="2">
        <v>16</v>
      </c>
      <c r="H410" s="2">
        <v>7872.16</v>
      </c>
      <c r="I410" s="2">
        <f t="shared" si="27"/>
        <v>16</v>
      </c>
      <c r="J410" t="s">
        <v>277</v>
      </c>
      <c r="K410">
        <f t="shared" si="28"/>
        <v>2018</v>
      </c>
    </row>
    <row r="411" spans="1:11" hidden="1" x14ac:dyDescent="0.2">
      <c r="A411" s="1">
        <v>43340</v>
      </c>
      <c r="B411" t="s">
        <v>12</v>
      </c>
      <c r="C411" t="s">
        <v>7</v>
      </c>
      <c r="D411">
        <v>20505460</v>
      </c>
      <c r="E411" t="s">
        <v>247</v>
      </c>
      <c r="G411" s="2">
        <v>16</v>
      </c>
      <c r="H411" s="2">
        <v>7952.16</v>
      </c>
      <c r="I411" s="2">
        <f t="shared" si="27"/>
        <v>16</v>
      </c>
      <c r="J411" t="s">
        <v>277</v>
      </c>
      <c r="K411">
        <f t="shared" si="28"/>
        <v>2018</v>
      </c>
    </row>
    <row r="412" spans="1:11" hidden="1" x14ac:dyDescent="0.2">
      <c r="A412" s="1">
        <v>43340</v>
      </c>
      <c r="B412" t="s">
        <v>12</v>
      </c>
      <c r="C412" t="s">
        <v>7</v>
      </c>
      <c r="D412">
        <v>20505460</v>
      </c>
      <c r="E412" t="s">
        <v>249</v>
      </c>
      <c r="G412" s="2">
        <v>32</v>
      </c>
      <c r="H412" s="2">
        <v>7920.16</v>
      </c>
      <c r="I412" s="2">
        <f t="shared" si="27"/>
        <v>32</v>
      </c>
      <c r="J412" t="s">
        <v>277</v>
      </c>
      <c r="K412">
        <f t="shared" si="28"/>
        <v>2018</v>
      </c>
    </row>
    <row r="413" spans="1:11" hidden="1" x14ac:dyDescent="0.2">
      <c r="A413" s="1">
        <v>43340</v>
      </c>
      <c r="B413" t="s">
        <v>12</v>
      </c>
      <c r="C413" t="s">
        <v>7</v>
      </c>
      <c r="D413">
        <v>20505460</v>
      </c>
      <c r="E413" t="s">
        <v>250</v>
      </c>
      <c r="G413" s="2">
        <v>16</v>
      </c>
      <c r="H413" s="2">
        <v>7888.16</v>
      </c>
      <c r="I413" s="2">
        <f t="shared" ref="I413:I476" si="29">G413-F413</f>
        <v>16</v>
      </c>
      <c r="J413" t="s">
        <v>277</v>
      </c>
      <c r="K413">
        <f t="shared" si="28"/>
        <v>2018</v>
      </c>
    </row>
    <row r="414" spans="1:11" hidden="1" x14ac:dyDescent="0.2">
      <c r="A414" s="1">
        <v>43340</v>
      </c>
      <c r="B414" t="s">
        <v>12</v>
      </c>
      <c r="C414" t="s">
        <v>7</v>
      </c>
      <c r="D414">
        <v>20505460</v>
      </c>
      <c r="E414" t="s">
        <v>248</v>
      </c>
      <c r="G414" s="2">
        <v>16</v>
      </c>
      <c r="H414" s="2">
        <v>7936.16</v>
      </c>
      <c r="I414" s="2">
        <f t="shared" si="29"/>
        <v>16</v>
      </c>
      <c r="J414" t="s">
        <v>277</v>
      </c>
      <c r="K414">
        <f t="shared" si="28"/>
        <v>2018</v>
      </c>
    </row>
    <row r="415" spans="1:11" hidden="1" x14ac:dyDescent="0.2">
      <c r="A415" s="1">
        <v>43340</v>
      </c>
      <c r="B415" t="s">
        <v>12</v>
      </c>
      <c r="C415" t="s">
        <v>7</v>
      </c>
      <c r="D415">
        <v>20505460</v>
      </c>
      <c r="E415" t="s">
        <v>246</v>
      </c>
      <c r="G415" s="2">
        <v>16</v>
      </c>
      <c r="H415" s="2">
        <v>7968.16</v>
      </c>
      <c r="I415" s="2">
        <f t="shared" si="29"/>
        <v>16</v>
      </c>
      <c r="J415" t="s">
        <v>277</v>
      </c>
      <c r="K415">
        <f t="shared" si="28"/>
        <v>2018</v>
      </c>
    </row>
    <row r="416" spans="1:11" hidden="1" x14ac:dyDescent="0.2">
      <c r="A416" s="1">
        <v>43342</v>
      </c>
      <c r="B416" t="s">
        <v>12</v>
      </c>
      <c r="C416" t="s">
        <v>7</v>
      </c>
      <c r="D416">
        <v>20505460</v>
      </c>
      <c r="E416" t="s">
        <v>252</v>
      </c>
      <c r="G416" s="2">
        <v>16</v>
      </c>
      <c r="H416" s="2">
        <v>7984.16</v>
      </c>
      <c r="I416" s="2">
        <f t="shared" si="29"/>
        <v>16</v>
      </c>
      <c r="J416" t="s">
        <v>277</v>
      </c>
      <c r="K416">
        <f t="shared" si="28"/>
        <v>2018</v>
      </c>
    </row>
    <row r="417" spans="1:12" hidden="1" x14ac:dyDescent="0.2">
      <c r="A417" s="1">
        <v>43343</v>
      </c>
      <c r="B417" t="s">
        <v>12</v>
      </c>
      <c r="C417" t="s">
        <v>7</v>
      </c>
      <c r="D417">
        <v>20505460</v>
      </c>
      <c r="E417" t="s">
        <v>253</v>
      </c>
      <c r="G417" s="2">
        <v>16</v>
      </c>
      <c r="H417" s="2">
        <v>8048.16</v>
      </c>
      <c r="I417" s="2">
        <f t="shared" si="29"/>
        <v>16</v>
      </c>
      <c r="J417" t="s">
        <v>277</v>
      </c>
      <c r="K417">
        <f t="shared" si="28"/>
        <v>2018</v>
      </c>
    </row>
    <row r="418" spans="1:12" hidden="1" x14ac:dyDescent="0.2">
      <c r="A418" s="1">
        <v>43343</v>
      </c>
      <c r="B418" t="s">
        <v>10</v>
      </c>
      <c r="C418" t="s">
        <v>7</v>
      </c>
      <c r="D418">
        <v>20505460</v>
      </c>
      <c r="E418" t="s">
        <v>11</v>
      </c>
      <c r="G418" s="2">
        <v>48</v>
      </c>
      <c r="H418" s="2">
        <v>8032.16</v>
      </c>
      <c r="I418" s="2">
        <f t="shared" si="29"/>
        <v>48</v>
      </c>
      <c r="J418" t="s">
        <v>273</v>
      </c>
      <c r="K418">
        <f t="shared" si="28"/>
        <v>2018</v>
      </c>
    </row>
    <row r="419" spans="1:12" hidden="1" x14ac:dyDescent="0.2">
      <c r="A419" s="1">
        <v>43346</v>
      </c>
      <c r="B419" t="s">
        <v>12</v>
      </c>
      <c r="C419" t="s">
        <v>7</v>
      </c>
      <c r="D419">
        <v>20505460</v>
      </c>
      <c r="E419" t="s">
        <v>257</v>
      </c>
      <c r="G419" s="2">
        <v>32</v>
      </c>
      <c r="H419" s="2">
        <v>8080.16</v>
      </c>
      <c r="I419" s="2">
        <f t="shared" si="29"/>
        <v>32</v>
      </c>
      <c r="J419" t="s">
        <v>277</v>
      </c>
      <c r="K419">
        <f t="shared" si="28"/>
        <v>2018</v>
      </c>
    </row>
    <row r="420" spans="1:12" hidden="1" x14ac:dyDescent="0.2">
      <c r="A420" s="1">
        <v>43346</v>
      </c>
      <c r="B420" t="s">
        <v>12</v>
      </c>
      <c r="C420" t="s">
        <v>7</v>
      </c>
      <c r="D420">
        <v>20505460</v>
      </c>
      <c r="E420" t="s">
        <v>254</v>
      </c>
      <c r="G420" s="2">
        <v>32</v>
      </c>
      <c r="H420" s="2">
        <v>8160.16</v>
      </c>
      <c r="I420" s="2">
        <f t="shared" si="29"/>
        <v>32</v>
      </c>
      <c r="J420" t="s">
        <v>277</v>
      </c>
      <c r="K420">
        <f t="shared" si="28"/>
        <v>2018</v>
      </c>
    </row>
    <row r="421" spans="1:12" hidden="1" x14ac:dyDescent="0.2">
      <c r="A421" s="1">
        <v>43346</v>
      </c>
      <c r="B421" t="s">
        <v>12</v>
      </c>
      <c r="C421" t="s">
        <v>7</v>
      </c>
      <c r="D421">
        <v>20505460</v>
      </c>
      <c r="E421" t="s">
        <v>255</v>
      </c>
      <c r="G421" s="2">
        <v>16</v>
      </c>
      <c r="H421" s="2">
        <v>8128.16</v>
      </c>
      <c r="I421" s="2">
        <f t="shared" si="29"/>
        <v>16</v>
      </c>
      <c r="J421" t="s">
        <v>277</v>
      </c>
      <c r="K421">
        <f t="shared" si="28"/>
        <v>2018</v>
      </c>
    </row>
    <row r="422" spans="1:12" hidden="1" x14ac:dyDescent="0.2">
      <c r="A422" s="1">
        <v>43346</v>
      </c>
      <c r="B422" t="s">
        <v>12</v>
      </c>
      <c r="C422" t="s">
        <v>7</v>
      </c>
      <c r="D422">
        <v>20505460</v>
      </c>
      <c r="E422" t="s">
        <v>256</v>
      </c>
      <c r="G422" s="2">
        <v>32</v>
      </c>
      <c r="H422" s="2">
        <v>8112.16</v>
      </c>
      <c r="I422" s="2">
        <f t="shared" si="29"/>
        <v>32</v>
      </c>
      <c r="J422" t="s">
        <v>277</v>
      </c>
      <c r="K422">
        <f t="shared" si="28"/>
        <v>2018</v>
      </c>
    </row>
    <row r="423" spans="1:12" hidden="1" x14ac:dyDescent="0.2">
      <c r="A423" s="1">
        <v>43347</v>
      </c>
      <c r="B423" t="s">
        <v>12</v>
      </c>
      <c r="C423" t="s">
        <v>7</v>
      </c>
      <c r="D423">
        <v>20505460</v>
      </c>
      <c r="E423" t="s">
        <v>259</v>
      </c>
      <c r="G423" s="2">
        <v>16</v>
      </c>
      <c r="H423" s="2">
        <v>8226.16</v>
      </c>
      <c r="I423" s="2">
        <f t="shared" si="29"/>
        <v>16</v>
      </c>
      <c r="J423" t="s">
        <v>277</v>
      </c>
      <c r="K423">
        <f t="shared" si="28"/>
        <v>2018</v>
      </c>
    </row>
    <row r="424" spans="1:12" hidden="1" x14ac:dyDescent="0.2">
      <c r="A424" s="1">
        <v>43347</v>
      </c>
      <c r="B424" t="s">
        <v>12</v>
      </c>
      <c r="C424" t="s">
        <v>7</v>
      </c>
      <c r="D424">
        <v>20505460</v>
      </c>
      <c r="E424" t="s">
        <v>258</v>
      </c>
      <c r="G424" s="2">
        <v>32</v>
      </c>
      <c r="H424" s="2">
        <v>8258.16</v>
      </c>
      <c r="I424" s="2">
        <f t="shared" si="29"/>
        <v>32</v>
      </c>
      <c r="J424" t="s">
        <v>277</v>
      </c>
      <c r="K424">
        <f t="shared" si="28"/>
        <v>2018</v>
      </c>
    </row>
    <row r="425" spans="1:12" hidden="1" x14ac:dyDescent="0.2">
      <c r="A425" s="1">
        <v>43347</v>
      </c>
      <c r="B425" t="s">
        <v>12</v>
      </c>
      <c r="C425" t="s">
        <v>7</v>
      </c>
      <c r="D425">
        <v>20505460</v>
      </c>
      <c r="E425" t="s">
        <v>261</v>
      </c>
      <c r="G425" s="2">
        <v>16</v>
      </c>
      <c r="H425" s="2">
        <v>8176.16</v>
      </c>
      <c r="I425" s="2">
        <f t="shared" si="29"/>
        <v>16</v>
      </c>
      <c r="J425" t="s">
        <v>277</v>
      </c>
      <c r="K425">
        <f t="shared" si="28"/>
        <v>2018</v>
      </c>
    </row>
    <row r="426" spans="1:12" hidden="1" x14ac:dyDescent="0.2">
      <c r="A426" s="1">
        <v>43347</v>
      </c>
      <c r="B426" t="s">
        <v>12</v>
      </c>
      <c r="C426" t="s">
        <v>7</v>
      </c>
      <c r="D426">
        <v>20505460</v>
      </c>
      <c r="E426" t="s">
        <v>260</v>
      </c>
      <c r="G426" s="2">
        <v>34</v>
      </c>
      <c r="H426" s="2">
        <v>8210.16</v>
      </c>
      <c r="I426" s="2">
        <f t="shared" si="29"/>
        <v>34</v>
      </c>
      <c r="J426" t="s">
        <v>277</v>
      </c>
      <c r="K426">
        <f t="shared" si="28"/>
        <v>2018</v>
      </c>
    </row>
    <row r="427" spans="1:12" hidden="1" x14ac:dyDescent="0.2">
      <c r="A427" s="1">
        <v>43348</v>
      </c>
      <c r="B427" t="s">
        <v>12</v>
      </c>
      <c r="C427" t="s">
        <v>7</v>
      </c>
      <c r="D427">
        <v>20505460</v>
      </c>
      <c r="E427" t="s">
        <v>262</v>
      </c>
      <c r="G427" s="2">
        <v>16</v>
      </c>
      <c r="H427" s="2">
        <v>8274.16</v>
      </c>
      <c r="I427" s="2">
        <f t="shared" si="29"/>
        <v>16</v>
      </c>
      <c r="J427" t="s">
        <v>277</v>
      </c>
      <c r="K427">
        <f t="shared" si="28"/>
        <v>2018</v>
      </c>
    </row>
    <row r="428" spans="1:12" hidden="1" x14ac:dyDescent="0.2">
      <c r="A428" s="1">
        <v>43349</v>
      </c>
      <c r="B428" t="s">
        <v>9</v>
      </c>
      <c r="C428" t="s">
        <v>7</v>
      </c>
      <c r="D428">
        <v>20505460</v>
      </c>
      <c r="E428">
        <v>500257</v>
      </c>
      <c r="G428" s="2">
        <v>48</v>
      </c>
      <c r="H428" s="2">
        <v>8322.16</v>
      </c>
      <c r="I428" s="2">
        <f t="shared" si="29"/>
        <v>48</v>
      </c>
      <c r="J428" t="s">
        <v>277</v>
      </c>
      <c r="K428">
        <f t="shared" si="28"/>
        <v>2018</v>
      </c>
    </row>
    <row r="429" spans="1:12" hidden="1" x14ac:dyDescent="0.2">
      <c r="A429" s="1">
        <v>43353</v>
      </c>
      <c r="B429" t="s">
        <v>6</v>
      </c>
      <c r="C429" t="s">
        <v>7</v>
      </c>
      <c r="D429">
        <v>20505460</v>
      </c>
      <c r="E429">
        <v>436</v>
      </c>
      <c r="F429" s="2">
        <v>25</v>
      </c>
      <c r="H429" s="2">
        <f>H428+G429-F429</f>
        <v>8297.16</v>
      </c>
      <c r="I429" s="2">
        <f t="shared" si="29"/>
        <v>-25</v>
      </c>
      <c r="J429" t="s">
        <v>290</v>
      </c>
      <c r="K429">
        <v>2019</v>
      </c>
      <c r="L429" t="s">
        <v>578</v>
      </c>
    </row>
    <row r="430" spans="1:12" hidden="1" x14ac:dyDescent="0.2">
      <c r="A430" s="1">
        <v>43353</v>
      </c>
      <c r="B430" t="s">
        <v>12</v>
      </c>
      <c r="C430" t="s">
        <v>7</v>
      </c>
      <c r="D430">
        <v>20505460</v>
      </c>
      <c r="E430" t="s">
        <v>368</v>
      </c>
      <c r="G430" s="2">
        <v>32</v>
      </c>
      <c r="H430" s="2">
        <f t="shared" ref="H430:H493" si="30">H429+G430-F430</f>
        <v>8329.16</v>
      </c>
      <c r="I430" s="2">
        <f t="shared" si="29"/>
        <v>32</v>
      </c>
      <c r="J430" t="s">
        <v>277</v>
      </c>
      <c r="K430">
        <v>2019</v>
      </c>
    </row>
    <row r="431" spans="1:12" hidden="1" x14ac:dyDescent="0.2">
      <c r="A431" s="1">
        <v>43353</v>
      </c>
      <c r="B431" t="s">
        <v>12</v>
      </c>
      <c r="C431" t="s">
        <v>7</v>
      </c>
      <c r="D431">
        <v>20505460</v>
      </c>
      <c r="E431" t="s">
        <v>369</v>
      </c>
      <c r="G431" s="2">
        <v>32</v>
      </c>
      <c r="H431" s="2">
        <f t="shared" si="30"/>
        <v>8361.16</v>
      </c>
      <c r="I431" s="2">
        <f t="shared" si="29"/>
        <v>32</v>
      </c>
      <c r="J431" t="s">
        <v>277</v>
      </c>
      <c r="K431">
        <v>2019</v>
      </c>
    </row>
    <row r="432" spans="1:12" hidden="1" x14ac:dyDescent="0.2">
      <c r="A432" s="1">
        <v>43354</v>
      </c>
      <c r="B432" t="s">
        <v>6</v>
      </c>
      <c r="C432" t="s">
        <v>7</v>
      </c>
      <c r="D432">
        <v>20505460</v>
      </c>
      <c r="E432">
        <v>446</v>
      </c>
      <c r="F432" s="2">
        <v>80</v>
      </c>
      <c r="H432" s="2">
        <f t="shared" si="30"/>
        <v>8281.16</v>
      </c>
      <c r="I432" s="2">
        <f t="shared" si="29"/>
        <v>-80</v>
      </c>
      <c r="J432" t="s">
        <v>280</v>
      </c>
      <c r="K432">
        <v>2019</v>
      </c>
    </row>
    <row r="433" spans="1:12" hidden="1" x14ac:dyDescent="0.2">
      <c r="A433" s="1">
        <v>43356</v>
      </c>
      <c r="B433" t="s">
        <v>370</v>
      </c>
      <c r="C433" t="s">
        <v>7</v>
      </c>
      <c r="D433">
        <v>20505460</v>
      </c>
      <c r="E433" t="s">
        <v>371</v>
      </c>
      <c r="F433" s="2">
        <v>600</v>
      </c>
      <c r="H433" s="2">
        <f t="shared" si="30"/>
        <v>7681.16</v>
      </c>
      <c r="I433" s="2">
        <f t="shared" si="29"/>
        <v>-600</v>
      </c>
      <c r="J433" t="s">
        <v>312</v>
      </c>
      <c r="K433">
        <v>2019</v>
      </c>
    </row>
    <row r="434" spans="1:12" hidden="1" x14ac:dyDescent="0.2">
      <c r="A434" s="1">
        <v>43362</v>
      </c>
      <c r="B434" t="s">
        <v>6</v>
      </c>
      <c r="C434" t="s">
        <v>7</v>
      </c>
      <c r="D434">
        <v>20505460</v>
      </c>
      <c r="E434">
        <v>450</v>
      </c>
      <c r="F434" s="2">
        <v>591</v>
      </c>
      <c r="H434" s="2">
        <f t="shared" si="30"/>
        <v>7090.16</v>
      </c>
      <c r="I434" s="2">
        <f t="shared" si="29"/>
        <v>-591</v>
      </c>
      <c r="J434" t="s">
        <v>288</v>
      </c>
      <c r="K434">
        <v>2019</v>
      </c>
    </row>
    <row r="435" spans="1:12" hidden="1" x14ac:dyDescent="0.2">
      <c r="A435" s="1">
        <v>43368</v>
      </c>
      <c r="B435" t="s">
        <v>6</v>
      </c>
      <c r="C435" t="s">
        <v>7</v>
      </c>
      <c r="D435">
        <v>20505460</v>
      </c>
      <c r="E435">
        <v>442</v>
      </c>
      <c r="F435" s="2">
        <v>60</v>
      </c>
      <c r="H435" s="2">
        <f t="shared" si="30"/>
        <v>7030.16</v>
      </c>
      <c r="I435" s="2">
        <f t="shared" si="29"/>
        <v>-60</v>
      </c>
      <c r="J435" t="s">
        <v>280</v>
      </c>
      <c r="K435">
        <v>2019</v>
      </c>
    </row>
    <row r="436" spans="1:12" hidden="1" x14ac:dyDescent="0.2">
      <c r="A436" s="1">
        <v>43371</v>
      </c>
      <c r="B436" t="s">
        <v>10</v>
      </c>
      <c r="C436" t="s">
        <v>7</v>
      </c>
      <c r="D436">
        <v>20505460</v>
      </c>
      <c r="E436" t="s">
        <v>11</v>
      </c>
      <c r="G436" s="2">
        <v>12</v>
      </c>
      <c r="H436" s="2">
        <f t="shared" si="30"/>
        <v>7042.16</v>
      </c>
      <c r="I436" s="2">
        <f t="shared" si="29"/>
        <v>12</v>
      </c>
      <c r="J436" t="s">
        <v>273</v>
      </c>
      <c r="K436">
        <v>2019</v>
      </c>
    </row>
    <row r="437" spans="1:12" hidden="1" x14ac:dyDescent="0.2">
      <c r="A437" s="1">
        <v>43388</v>
      </c>
      <c r="B437" t="s">
        <v>8</v>
      </c>
      <c r="C437" t="s">
        <v>7</v>
      </c>
      <c r="D437">
        <v>20505460</v>
      </c>
      <c r="E437">
        <v>453</v>
      </c>
      <c r="F437" s="2">
        <v>100</v>
      </c>
      <c r="H437" s="2">
        <f t="shared" si="30"/>
        <v>6942.16</v>
      </c>
      <c r="I437" s="2">
        <f t="shared" si="29"/>
        <v>-100</v>
      </c>
      <c r="J437" t="s">
        <v>272</v>
      </c>
      <c r="K437">
        <v>2019</v>
      </c>
      <c r="L437" t="s">
        <v>579</v>
      </c>
    </row>
    <row r="438" spans="1:12" hidden="1" x14ac:dyDescent="0.2">
      <c r="A438" s="1">
        <v>43392</v>
      </c>
      <c r="B438" t="s">
        <v>6</v>
      </c>
      <c r="C438" t="s">
        <v>7</v>
      </c>
      <c r="D438">
        <v>20505460</v>
      </c>
      <c r="E438">
        <v>451</v>
      </c>
      <c r="F438" s="2">
        <v>48</v>
      </c>
      <c r="H438" s="2">
        <f t="shared" si="30"/>
        <v>6894.16</v>
      </c>
      <c r="I438" s="2">
        <f t="shared" si="29"/>
        <v>-48</v>
      </c>
      <c r="J438" t="s">
        <v>580</v>
      </c>
      <c r="K438">
        <v>2019</v>
      </c>
      <c r="L438" t="s">
        <v>581</v>
      </c>
    </row>
    <row r="439" spans="1:12" hidden="1" x14ac:dyDescent="0.2">
      <c r="A439" s="1">
        <v>43395</v>
      </c>
      <c r="B439" t="s">
        <v>6</v>
      </c>
      <c r="C439" t="s">
        <v>7</v>
      </c>
      <c r="D439">
        <v>20505460</v>
      </c>
      <c r="E439">
        <v>452</v>
      </c>
      <c r="F439" s="2">
        <v>90</v>
      </c>
      <c r="H439" s="2">
        <f t="shared" si="30"/>
        <v>6804.16</v>
      </c>
      <c r="I439" s="2">
        <f t="shared" si="29"/>
        <v>-90</v>
      </c>
      <c r="J439" t="s">
        <v>312</v>
      </c>
      <c r="K439">
        <v>2019</v>
      </c>
      <c r="L439" t="s">
        <v>582</v>
      </c>
    </row>
    <row r="440" spans="1:12" hidden="1" x14ac:dyDescent="0.2">
      <c r="A440" s="1">
        <v>43395</v>
      </c>
      <c r="B440" t="s">
        <v>8</v>
      </c>
      <c r="C440" t="s">
        <v>7</v>
      </c>
      <c r="D440">
        <v>20505460</v>
      </c>
      <c r="E440">
        <v>456</v>
      </c>
      <c r="F440" s="2">
        <v>105</v>
      </c>
      <c r="H440" s="2">
        <f t="shared" si="30"/>
        <v>6699.16</v>
      </c>
      <c r="I440" s="2">
        <f t="shared" si="29"/>
        <v>-105</v>
      </c>
      <c r="J440" t="s">
        <v>280</v>
      </c>
      <c r="K440">
        <v>2019</v>
      </c>
      <c r="L440" t="s">
        <v>583</v>
      </c>
    </row>
    <row r="441" spans="1:12" hidden="1" x14ac:dyDescent="0.2">
      <c r="A441" s="1">
        <v>43395</v>
      </c>
      <c r="B441" t="s">
        <v>9</v>
      </c>
      <c r="C441" t="s">
        <v>7</v>
      </c>
      <c r="D441">
        <v>20505460</v>
      </c>
      <c r="E441">
        <v>500258</v>
      </c>
      <c r="G441" s="2">
        <v>75</v>
      </c>
      <c r="H441" s="2">
        <f t="shared" si="30"/>
        <v>6774.16</v>
      </c>
      <c r="I441" s="2">
        <f t="shared" si="29"/>
        <v>75</v>
      </c>
      <c r="J441" t="s">
        <v>307</v>
      </c>
      <c r="K441">
        <v>2019</v>
      </c>
      <c r="L441" t="s">
        <v>595</v>
      </c>
    </row>
    <row r="442" spans="1:12" hidden="1" x14ac:dyDescent="0.2">
      <c r="A442" s="1">
        <v>43396</v>
      </c>
      <c r="B442" t="s">
        <v>372</v>
      </c>
      <c r="C442" t="s">
        <v>7</v>
      </c>
      <c r="D442">
        <v>20505460</v>
      </c>
      <c r="E442" t="s">
        <v>373</v>
      </c>
      <c r="F442" s="2">
        <v>40</v>
      </c>
      <c r="H442" s="2">
        <f t="shared" si="30"/>
        <v>6734.16</v>
      </c>
      <c r="I442" s="2">
        <f t="shared" si="29"/>
        <v>-40</v>
      </c>
      <c r="J442" t="s">
        <v>280</v>
      </c>
      <c r="K442">
        <v>2019</v>
      </c>
    </row>
    <row r="443" spans="1:12" hidden="1" x14ac:dyDescent="0.2">
      <c r="A443" s="1">
        <v>43396</v>
      </c>
      <c r="B443" t="s">
        <v>372</v>
      </c>
      <c r="C443" t="s">
        <v>7</v>
      </c>
      <c r="D443">
        <v>20505460</v>
      </c>
      <c r="E443" t="s">
        <v>374</v>
      </c>
      <c r="F443" s="2">
        <v>60</v>
      </c>
      <c r="H443" s="2">
        <f t="shared" si="30"/>
        <v>6674.16</v>
      </c>
      <c r="I443" s="2">
        <f t="shared" si="29"/>
        <v>-60</v>
      </c>
      <c r="J443" t="s">
        <v>280</v>
      </c>
      <c r="K443">
        <v>2019</v>
      </c>
    </row>
    <row r="444" spans="1:12" hidden="1" x14ac:dyDescent="0.2">
      <c r="A444" s="1">
        <v>43397</v>
      </c>
      <c r="B444" t="s">
        <v>12</v>
      </c>
      <c r="C444" t="s">
        <v>7</v>
      </c>
      <c r="D444">
        <v>20505460</v>
      </c>
      <c r="E444" t="s">
        <v>375</v>
      </c>
      <c r="G444" s="2">
        <v>30.6</v>
      </c>
      <c r="H444" s="2">
        <f t="shared" si="30"/>
        <v>6704.76</v>
      </c>
      <c r="I444" s="2">
        <f t="shared" si="29"/>
        <v>30.6</v>
      </c>
      <c r="J444" t="s">
        <v>288</v>
      </c>
      <c r="K444">
        <v>2019</v>
      </c>
    </row>
    <row r="445" spans="1:12" hidden="1" x14ac:dyDescent="0.2">
      <c r="A445" s="1">
        <v>43398</v>
      </c>
      <c r="B445" t="s">
        <v>6</v>
      </c>
      <c r="C445" t="s">
        <v>7</v>
      </c>
      <c r="D445">
        <v>20505460</v>
      </c>
      <c r="E445">
        <v>455</v>
      </c>
      <c r="F445" s="2">
        <v>156.1</v>
      </c>
      <c r="H445" s="2">
        <f t="shared" si="30"/>
        <v>6548.66</v>
      </c>
      <c r="I445" s="2">
        <f t="shared" si="29"/>
        <v>-156.1</v>
      </c>
      <c r="J445" t="s">
        <v>288</v>
      </c>
      <c r="K445">
        <v>2019</v>
      </c>
      <c r="L445" t="s">
        <v>584</v>
      </c>
    </row>
    <row r="446" spans="1:12" hidden="1" x14ac:dyDescent="0.2">
      <c r="A446" s="1">
        <v>43402</v>
      </c>
      <c r="B446" t="s">
        <v>6</v>
      </c>
      <c r="C446" t="s">
        <v>7</v>
      </c>
      <c r="D446">
        <v>20505460</v>
      </c>
      <c r="E446">
        <v>457</v>
      </c>
      <c r="F446" s="2">
        <v>60</v>
      </c>
      <c r="H446" s="2">
        <f t="shared" si="30"/>
        <v>6488.66</v>
      </c>
      <c r="I446" s="2">
        <f t="shared" si="29"/>
        <v>-60</v>
      </c>
      <c r="J446" t="s">
        <v>272</v>
      </c>
      <c r="K446">
        <v>2019</v>
      </c>
      <c r="L446" t="s">
        <v>585</v>
      </c>
    </row>
    <row r="447" spans="1:12" hidden="1" x14ac:dyDescent="0.2">
      <c r="A447" s="1">
        <v>43402</v>
      </c>
      <c r="B447" t="s">
        <v>372</v>
      </c>
      <c r="C447" t="s">
        <v>7</v>
      </c>
      <c r="D447">
        <v>20505460</v>
      </c>
      <c r="E447" t="s">
        <v>376</v>
      </c>
      <c r="F447" s="2">
        <v>60</v>
      </c>
      <c r="H447" s="2">
        <f t="shared" si="30"/>
        <v>6428.66</v>
      </c>
      <c r="I447" s="2">
        <f t="shared" si="29"/>
        <v>-60</v>
      </c>
      <c r="J447" t="s">
        <v>280</v>
      </c>
      <c r="K447">
        <v>2019</v>
      </c>
    </row>
    <row r="448" spans="1:12" hidden="1" x14ac:dyDescent="0.2">
      <c r="A448" s="1">
        <v>43402</v>
      </c>
      <c r="B448" t="s">
        <v>372</v>
      </c>
      <c r="C448" t="s">
        <v>7</v>
      </c>
      <c r="D448">
        <v>20505460</v>
      </c>
      <c r="E448" t="s">
        <v>377</v>
      </c>
      <c r="F448" s="2">
        <v>60</v>
      </c>
      <c r="H448" s="2">
        <f t="shared" si="30"/>
        <v>6368.66</v>
      </c>
      <c r="I448" s="2">
        <f t="shared" si="29"/>
        <v>-60</v>
      </c>
      <c r="J448" t="s">
        <v>280</v>
      </c>
      <c r="K448">
        <v>2019</v>
      </c>
    </row>
    <row r="449" spans="1:12" hidden="1" x14ac:dyDescent="0.2">
      <c r="A449" s="1">
        <v>43403</v>
      </c>
      <c r="B449" t="s">
        <v>6</v>
      </c>
      <c r="C449" t="s">
        <v>7</v>
      </c>
      <c r="D449">
        <v>20505460</v>
      </c>
      <c r="E449">
        <v>454</v>
      </c>
      <c r="F449" s="2">
        <v>50</v>
      </c>
      <c r="H449" s="2">
        <f t="shared" si="30"/>
        <v>6318.66</v>
      </c>
      <c r="I449" s="2">
        <f t="shared" si="29"/>
        <v>-50</v>
      </c>
      <c r="J449" t="s">
        <v>272</v>
      </c>
      <c r="K449">
        <v>2019</v>
      </c>
      <c r="L449" t="s">
        <v>586</v>
      </c>
    </row>
    <row r="450" spans="1:12" hidden="1" x14ac:dyDescent="0.2">
      <c r="A450" s="1">
        <v>43409</v>
      </c>
      <c r="B450" t="s">
        <v>12</v>
      </c>
      <c r="C450" t="s">
        <v>7</v>
      </c>
      <c r="D450">
        <v>20505460</v>
      </c>
      <c r="E450" t="s">
        <v>378</v>
      </c>
      <c r="G450" s="2">
        <v>6</v>
      </c>
      <c r="H450" s="2">
        <f t="shared" si="30"/>
        <v>6324.66</v>
      </c>
      <c r="I450" s="2">
        <f t="shared" si="29"/>
        <v>6</v>
      </c>
      <c r="J450" t="s">
        <v>277</v>
      </c>
      <c r="K450">
        <v>2019</v>
      </c>
    </row>
    <row r="451" spans="1:12" hidden="1" x14ac:dyDescent="0.2">
      <c r="A451" s="1">
        <v>43409</v>
      </c>
      <c r="B451" t="s">
        <v>6</v>
      </c>
      <c r="C451" t="s">
        <v>7</v>
      </c>
      <c r="D451">
        <v>20505460</v>
      </c>
      <c r="E451">
        <v>449</v>
      </c>
      <c r="F451" s="2">
        <v>45</v>
      </c>
      <c r="H451" s="2">
        <f t="shared" si="30"/>
        <v>6279.66</v>
      </c>
      <c r="I451" s="2">
        <f t="shared" si="29"/>
        <v>-45</v>
      </c>
      <c r="J451" t="s">
        <v>280</v>
      </c>
      <c r="K451">
        <v>2019</v>
      </c>
    </row>
    <row r="452" spans="1:12" hidden="1" x14ac:dyDescent="0.2">
      <c r="A452" s="1">
        <v>43413</v>
      </c>
      <c r="B452" t="s">
        <v>6</v>
      </c>
      <c r="C452" t="s">
        <v>7</v>
      </c>
      <c r="D452">
        <v>20505460</v>
      </c>
      <c r="E452">
        <v>458</v>
      </c>
      <c r="F452" s="2">
        <v>75</v>
      </c>
      <c r="H452" s="2">
        <f t="shared" si="30"/>
        <v>6204.66</v>
      </c>
      <c r="I452" s="2">
        <f t="shared" si="29"/>
        <v>-75</v>
      </c>
      <c r="J452" t="s">
        <v>307</v>
      </c>
      <c r="K452">
        <v>2019</v>
      </c>
      <c r="L452" t="s">
        <v>587</v>
      </c>
    </row>
    <row r="453" spans="1:12" hidden="1" x14ac:dyDescent="0.2">
      <c r="A453" s="1">
        <v>43423</v>
      </c>
      <c r="B453" t="s">
        <v>372</v>
      </c>
      <c r="C453" t="s">
        <v>7</v>
      </c>
      <c r="D453">
        <v>20505460</v>
      </c>
      <c r="E453" t="s">
        <v>379</v>
      </c>
      <c r="F453" s="2">
        <v>100</v>
      </c>
      <c r="H453" s="2">
        <f t="shared" si="30"/>
        <v>6104.66</v>
      </c>
      <c r="I453" s="2">
        <f t="shared" si="29"/>
        <v>-100</v>
      </c>
      <c r="J453" t="s">
        <v>280</v>
      </c>
      <c r="K453">
        <v>2019</v>
      </c>
    </row>
    <row r="454" spans="1:12" hidden="1" x14ac:dyDescent="0.2">
      <c r="A454" s="1">
        <v>43423</v>
      </c>
      <c r="B454" t="s">
        <v>372</v>
      </c>
      <c r="C454" t="s">
        <v>7</v>
      </c>
      <c r="D454">
        <v>20505460</v>
      </c>
      <c r="E454" t="s">
        <v>380</v>
      </c>
      <c r="F454" s="2">
        <v>120</v>
      </c>
      <c r="H454" s="2">
        <f t="shared" si="30"/>
        <v>5984.66</v>
      </c>
      <c r="I454" s="2">
        <f t="shared" si="29"/>
        <v>-120</v>
      </c>
      <c r="J454" t="s">
        <v>280</v>
      </c>
      <c r="K454">
        <v>2019</v>
      </c>
    </row>
    <row r="455" spans="1:12" hidden="1" x14ac:dyDescent="0.2">
      <c r="A455" s="1">
        <v>43424</v>
      </c>
      <c r="B455" t="s">
        <v>372</v>
      </c>
      <c r="C455" t="s">
        <v>7</v>
      </c>
      <c r="D455">
        <v>20505460</v>
      </c>
      <c r="E455" t="s">
        <v>381</v>
      </c>
      <c r="F455" s="2">
        <v>85</v>
      </c>
      <c r="H455" s="2">
        <f t="shared" si="30"/>
        <v>5899.66</v>
      </c>
      <c r="I455" s="2">
        <f t="shared" si="29"/>
        <v>-85</v>
      </c>
      <c r="J455" t="s">
        <v>280</v>
      </c>
      <c r="K455">
        <v>2019</v>
      </c>
    </row>
    <row r="456" spans="1:12" hidden="1" x14ac:dyDescent="0.2">
      <c r="A456" s="1">
        <v>43425</v>
      </c>
      <c r="B456" t="s">
        <v>372</v>
      </c>
      <c r="C456" t="s">
        <v>7</v>
      </c>
      <c r="D456">
        <v>20505460</v>
      </c>
      <c r="E456" t="s">
        <v>382</v>
      </c>
      <c r="F456" s="2">
        <v>32</v>
      </c>
      <c r="H456" s="2">
        <f t="shared" si="30"/>
        <v>5867.66</v>
      </c>
      <c r="I456" s="2">
        <f t="shared" si="29"/>
        <v>-32</v>
      </c>
      <c r="J456" s="3" t="s">
        <v>271</v>
      </c>
      <c r="K456">
        <v>2019</v>
      </c>
    </row>
    <row r="457" spans="1:12" hidden="1" x14ac:dyDescent="0.2">
      <c r="A457" s="1">
        <v>43425</v>
      </c>
      <c r="B457" t="s">
        <v>8</v>
      </c>
      <c r="C457" t="s">
        <v>7</v>
      </c>
      <c r="D457">
        <v>20505460</v>
      </c>
      <c r="E457">
        <v>459</v>
      </c>
      <c r="F457" s="2">
        <v>60</v>
      </c>
      <c r="H457" s="2">
        <f t="shared" si="30"/>
        <v>5807.66</v>
      </c>
      <c r="I457" s="2">
        <f t="shared" si="29"/>
        <v>-60</v>
      </c>
      <c r="J457" s="3" t="s">
        <v>271</v>
      </c>
      <c r="K457">
        <v>2019</v>
      </c>
      <c r="L457" t="s">
        <v>321</v>
      </c>
    </row>
    <row r="458" spans="1:12" hidden="1" x14ac:dyDescent="0.2">
      <c r="A458" s="1">
        <v>43432</v>
      </c>
      <c r="B458" t="s">
        <v>9</v>
      </c>
      <c r="C458" t="s">
        <v>7</v>
      </c>
      <c r="D458">
        <v>20505460</v>
      </c>
      <c r="E458">
        <v>500259</v>
      </c>
      <c r="G458" s="2">
        <v>272.5</v>
      </c>
      <c r="H458" s="2">
        <f t="shared" si="30"/>
        <v>6080.16</v>
      </c>
      <c r="I458" s="2">
        <f t="shared" si="29"/>
        <v>272.5</v>
      </c>
      <c r="J458" t="s">
        <v>271</v>
      </c>
      <c r="K458">
        <v>2019</v>
      </c>
    </row>
    <row r="459" spans="1:12" hidden="1" x14ac:dyDescent="0.2">
      <c r="A459" s="1">
        <v>43434</v>
      </c>
      <c r="B459" t="s">
        <v>10</v>
      </c>
      <c r="C459" t="s">
        <v>7</v>
      </c>
      <c r="D459">
        <v>20505460</v>
      </c>
      <c r="E459" t="s">
        <v>11</v>
      </c>
      <c r="G459" s="2">
        <v>36</v>
      </c>
      <c r="H459" s="2">
        <f t="shared" si="30"/>
        <v>6116.16</v>
      </c>
      <c r="I459" s="2">
        <f t="shared" si="29"/>
        <v>36</v>
      </c>
      <c r="J459" t="s">
        <v>273</v>
      </c>
      <c r="K459">
        <v>2019</v>
      </c>
    </row>
    <row r="460" spans="1:12" hidden="1" x14ac:dyDescent="0.2">
      <c r="A460" s="1">
        <v>43437</v>
      </c>
      <c r="B460" t="s">
        <v>12</v>
      </c>
      <c r="C460" t="s">
        <v>7</v>
      </c>
      <c r="D460">
        <v>20505460</v>
      </c>
      <c r="E460" t="s">
        <v>383</v>
      </c>
      <c r="G460" s="2">
        <v>10.3</v>
      </c>
      <c r="H460" s="2">
        <f t="shared" si="30"/>
        <v>6126.46</v>
      </c>
      <c r="I460" s="2">
        <f t="shared" si="29"/>
        <v>10.3</v>
      </c>
      <c r="J460" t="s">
        <v>273</v>
      </c>
      <c r="K460">
        <v>2019</v>
      </c>
    </row>
    <row r="461" spans="1:12" hidden="1" x14ac:dyDescent="0.2">
      <c r="A461" s="1">
        <v>43445</v>
      </c>
      <c r="B461" t="s">
        <v>372</v>
      </c>
      <c r="C461" t="s">
        <v>7</v>
      </c>
      <c r="D461">
        <v>20505460</v>
      </c>
      <c r="E461" t="s">
        <v>384</v>
      </c>
      <c r="F461" s="2">
        <v>33.57</v>
      </c>
      <c r="H461" s="2">
        <f t="shared" si="30"/>
        <v>6092.89</v>
      </c>
      <c r="I461" s="2">
        <f t="shared" si="29"/>
        <v>-33.57</v>
      </c>
      <c r="J461" t="s">
        <v>596</v>
      </c>
      <c r="K461">
        <v>2019</v>
      </c>
    </row>
    <row r="462" spans="1:12" hidden="1" x14ac:dyDescent="0.2">
      <c r="A462" s="1">
        <v>43445</v>
      </c>
      <c r="B462" t="s">
        <v>372</v>
      </c>
      <c r="C462" t="s">
        <v>7</v>
      </c>
      <c r="D462">
        <v>20505460</v>
      </c>
      <c r="E462" t="s">
        <v>385</v>
      </c>
      <c r="F462" s="2">
        <v>39.9</v>
      </c>
      <c r="H462" s="2">
        <f t="shared" si="30"/>
        <v>6052.9900000000007</v>
      </c>
      <c r="I462" s="2">
        <f t="shared" si="29"/>
        <v>-39.9</v>
      </c>
      <c r="J462" t="s">
        <v>288</v>
      </c>
      <c r="K462">
        <v>2019</v>
      </c>
    </row>
    <row r="463" spans="1:12" hidden="1" x14ac:dyDescent="0.2">
      <c r="A463" s="1">
        <v>43447</v>
      </c>
      <c r="B463" t="s">
        <v>372</v>
      </c>
      <c r="C463" t="s">
        <v>7</v>
      </c>
      <c r="D463">
        <v>20505460</v>
      </c>
      <c r="E463" t="s">
        <v>386</v>
      </c>
      <c r="F463" s="2">
        <v>15.72</v>
      </c>
      <c r="H463" s="2">
        <f t="shared" si="30"/>
        <v>6037.27</v>
      </c>
      <c r="I463" s="2">
        <f t="shared" si="29"/>
        <v>-15.72</v>
      </c>
      <c r="J463" t="s">
        <v>354</v>
      </c>
      <c r="K463">
        <v>2019</v>
      </c>
    </row>
    <row r="464" spans="1:12" hidden="1" x14ac:dyDescent="0.2">
      <c r="A464" s="1">
        <v>43454</v>
      </c>
      <c r="B464" t="s">
        <v>8</v>
      </c>
      <c r="C464" t="s">
        <v>7</v>
      </c>
      <c r="D464">
        <v>20505460</v>
      </c>
      <c r="E464">
        <v>460</v>
      </c>
      <c r="F464" s="2">
        <v>185</v>
      </c>
      <c r="H464" s="2">
        <f t="shared" si="30"/>
        <v>5852.27</v>
      </c>
      <c r="I464" s="2">
        <f t="shared" si="29"/>
        <v>-185</v>
      </c>
      <c r="J464" t="s">
        <v>588</v>
      </c>
      <c r="K464">
        <v>2019</v>
      </c>
      <c r="L464" t="s">
        <v>589</v>
      </c>
    </row>
    <row r="465" spans="1:12" hidden="1" x14ac:dyDescent="0.2">
      <c r="A465" s="1">
        <v>43455</v>
      </c>
      <c r="B465" t="s">
        <v>10</v>
      </c>
      <c r="C465" t="s">
        <v>7</v>
      </c>
      <c r="D465">
        <v>20505460</v>
      </c>
      <c r="E465" t="s">
        <v>11</v>
      </c>
      <c r="G465" s="2">
        <v>36</v>
      </c>
      <c r="H465" s="2">
        <f t="shared" si="30"/>
        <v>5888.27</v>
      </c>
      <c r="I465" s="2">
        <f t="shared" si="29"/>
        <v>36</v>
      </c>
      <c r="J465" t="s">
        <v>273</v>
      </c>
      <c r="K465">
        <v>2019</v>
      </c>
    </row>
    <row r="466" spans="1:12" hidden="1" x14ac:dyDescent="0.2">
      <c r="A466" s="1">
        <v>43458</v>
      </c>
      <c r="B466" t="s">
        <v>12</v>
      </c>
      <c r="C466" t="s">
        <v>7</v>
      </c>
      <c r="D466">
        <v>20505460</v>
      </c>
      <c r="E466" t="s">
        <v>388</v>
      </c>
      <c r="G466" s="2">
        <v>14.9</v>
      </c>
      <c r="H466" s="2">
        <f t="shared" si="30"/>
        <v>5903.17</v>
      </c>
      <c r="I466" s="2">
        <f t="shared" si="29"/>
        <v>14.9</v>
      </c>
      <c r="J466" t="s">
        <v>277</v>
      </c>
      <c r="K466">
        <v>2019</v>
      </c>
    </row>
    <row r="467" spans="1:12" hidden="1" x14ac:dyDescent="0.2">
      <c r="A467" s="1">
        <v>43458</v>
      </c>
      <c r="B467" t="s">
        <v>372</v>
      </c>
      <c r="C467" t="s">
        <v>7</v>
      </c>
      <c r="D467">
        <v>20505460</v>
      </c>
      <c r="E467" t="s">
        <v>387</v>
      </c>
      <c r="F467" s="2">
        <v>80</v>
      </c>
      <c r="H467" s="2">
        <f t="shared" si="30"/>
        <v>5823.17</v>
      </c>
      <c r="I467" s="2">
        <f t="shared" si="29"/>
        <v>-80</v>
      </c>
      <c r="J467" t="s">
        <v>280</v>
      </c>
      <c r="K467">
        <v>2019</v>
      </c>
    </row>
    <row r="468" spans="1:12" hidden="1" x14ac:dyDescent="0.2">
      <c r="A468" s="1">
        <v>43472</v>
      </c>
      <c r="B468" t="s">
        <v>372</v>
      </c>
      <c r="C468" t="s">
        <v>7</v>
      </c>
      <c r="D468">
        <v>20505460</v>
      </c>
      <c r="E468" t="s">
        <v>389</v>
      </c>
      <c r="F468" s="2">
        <v>23</v>
      </c>
      <c r="H468" s="2">
        <f t="shared" si="30"/>
        <v>5800.17</v>
      </c>
      <c r="I468" s="2">
        <f t="shared" si="29"/>
        <v>-23</v>
      </c>
      <c r="J468" t="s">
        <v>354</v>
      </c>
      <c r="K468">
        <v>2019</v>
      </c>
    </row>
    <row r="469" spans="1:12" hidden="1" x14ac:dyDescent="0.2">
      <c r="A469" s="1">
        <v>43474</v>
      </c>
      <c r="B469" t="s">
        <v>12</v>
      </c>
      <c r="C469" t="s">
        <v>7</v>
      </c>
      <c r="D469">
        <v>20505460</v>
      </c>
      <c r="E469" t="s">
        <v>390</v>
      </c>
      <c r="G469" s="2">
        <v>25</v>
      </c>
      <c r="H469" s="2">
        <f t="shared" si="30"/>
        <v>5825.17</v>
      </c>
      <c r="I469" s="2">
        <f t="shared" si="29"/>
        <v>25</v>
      </c>
      <c r="J469" t="s">
        <v>288</v>
      </c>
      <c r="K469">
        <v>2019</v>
      </c>
    </row>
    <row r="470" spans="1:12" hidden="1" x14ac:dyDescent="0.2">
      <c r="A470" s="1">
        <v>43486</v>
      </c>
      <c r="B470" t="s">
        <v>372</v>
      </c>
      <c r="C470" t="s">
        <v>7</v>
      </c>
      <c r="D470">
        <v>20505460</v>
      </c>
      <c r="E470" t="s">
        <v>391</v>
      </c>
      <c r="F470" s="2">
        <v>35</v>
      </c>
      <c r="H470" s="2">
        <f t="shared" si="30"/>
        <v>5790.17</v>
      </c>
      <c r="I470" s="2">
        <f t="shared" si="29"/>
        <v>-35</v>
      </c>
      <c r="J470" t="s">
        <v>312</v>
      </c>
      <c r="K470">
        <v>2019</v>
      </c>
    </row>
    <row r="471" spans="1:12" hidden="1" x14ac:dyDescent="0.2">
      <c r="A471" s="1">
        <v>43497</v>
      </c>
      <c r="B471" t="s">
        <v>10</v>
      </c>
      <c r="C471" t="s">
        <v>7</v>
      </c>
      <c r="D471">
        <v>20505460</v>
      </c>
      <c r="E471" t="s">
        <v>11</v>
      </c>
      <c r="G471" s="2">
        <v>48</v>
      </c>
      <c r="H471" s="2">
        <f t="shared" si="30"/>
        <v>5838.17</v>
      </c>
      <c r="I471" s="2">
        <f t="shared" si="29"/>
        <v>48</v>
      </c>
      <c r="J471" t="s">
        <v>273</v>
      </c>
      <c r="K471">
        <v>2019</v>
      </c>
    </row>
    <row r="472" spans="1:12" hidden="1" x14ac:dyDescent="0.2">
      <c r="A472" s="1">
        <v>43501</v>
      </c>
      <c r="B472" t="s">
        <v>372</v>
      </c>
      <c r="C472" t="s">
        <v>7</v>
      </c>
      <c r="D472">
        <v>20505460</v>
      </c>
      <c r="E472" t="s">
        <v>392</v>
      </c>
      <c r="F472" s="2">
        <v>100</v>
      </c>
      <c r="H472" s="2">
        <f t="shared" si="30"/>
        <v>5738.17</v>
      </c>
      <c r="I472" s="2">
        <f t="shared" si="29"/>
        <v>-100</v>
      </c>
      <c r="J472" t="s">
        <v>354</v>
      </c>
      <c r="K472">
        <v>2019</v>
      </c>
    </row>
    <row r="473" spans="1:12" hidden="1" x14ac:dyDescent="0.2">
      <c r="A473" s="1">
        <v>43510</v>
      </c>
      <c r="B473" t="s">
        <v>8</v>
      </c>
      <c r="C473" t="s">
        <v>7</v>
      </c>
      <c r="D473">
        <v>20505460</v>
      </c>
      <c r="E473">
        <v>461</v>
      </c>
      <c r="F473" s="2">
        <v>60</v>
      </c>
      <c r="H473" s="2">
        <f t="shared" si="30"/>
        <v>5678.17</v>
      </c>
      <c r="I473" s="2">
        <f t="shared" si="29"/>
        <v>-60</v>
      </c>
      <c r="J473" s="3" t="s">
        <v>271</v>
      </c>
      <c r="K473">
        <v>2019</v>
      </c>
      <c r="L473" t="s">
        <v>321</v>
      </c>
    </row>
    <row r="474" spans="1:12" hidden="1" x14ac:dyDescent="0.2">
      <c r="A474" s="43">
        <v>43511</v>
      </c>
      <c r="B474" s="44" t="s">
        <v>372</v>
      </c>
      <c r="C474" s="44" t="s">
        <v>7</v>
      </c>
      <c r="D474" s="44">
        <v>20505460</v>
      </c>
      <c r="E474" s="44" t="s">
        <v>393</v>
      </c>
      <c r="F474" s="2">
        <v>132.5</v>
      </c>
      <c r="H474" s="12">
        <f t="shared" si="30"/>
        <v>5545.67</v>
      </c>
      <c r="I474" s="12">
        <f t="shared" si="29"/>
        <v>-132.5</v>
      </c>
      <c r="J474" s="44" t="s">
        <v>275</v>
      </c>
      <c r="K474" s="44">
        <v>2019</v>
      </c>
    </row>
    <row r="475" spans="1:12" hidden="1" x14ac:dyDescent="0.2">
      <c r="A475" s="1">
        <v>43514</v>
      </c>
      <c r="B475" t="s">
        <v>9</v>
      </c>
      <c r="C475" t="s">
        <v>7</v>
      </c>
      <c r="D475">
        <v>20505460</v>
      </c>
      <c r="E475">
        <v>500260</v>
      </c>
      <c r="G475" s="2">
        <v>499</v>
      </c>
      <c r="H475" s="2">
        <f t="shared" si="30"/>
        <v>6044.67</v>
      </c>
      <c r="I475" s="2">
        <f t="shared" si="29"/>
        <v>499</v>
      </c>
      <c r="J475" t="s">
        <v>340</v>
      </c>
      <c r="K475">
        <v>2019</v>
      </c>
    </row>
    <row r="476" spans="1:12" hidden="1" x14ac:dyDescent="0.2">
      <c r="A476" s="1">
        <v>43518</v>
      </c>
      <c r="B476" t="s">
        <v>10</v>
      </c>
      <c r="C476" t="s">
        <v>7</v>
      </c>
      <c r="D476">
        <v>20505460</v>
      </c>
      <c r="E476" t="s">
        <v>11</v>
      </c>
      <c r="G476" s="2">
        <v>60</v>
      </c>
      <c r="H476" s="2">
        <f t="shared" si="30"/>
        <v>6104.67</v>
      </c>
      <c r="I476" s="2">
        <f t="shared" si="29"/>
        <v>60</v>
      </c>
      <c r="J476" t="s">
        <v>273</v>
      </c>
      <c r="K476">
        <v>2019</v>
      </c>
    </row>
    <row r="477" spans="1:12" hidden="1" x14ac:dyDescent="0.2">
      <c r="A477" s="1">
        <v>43525</v>
      </c>
      <c r="B477" t="s">
        <v>10</v>
      </c>
      <c r="C477" t="s">
        <v>7</v>
      </c>
      <c r="D477">
        <v>20505460</v>
      </c>
      <c r="E477" t="s">
        <v>11</v>
      </c>
      <c r="G477" s="2">
        <v>12</v>
      </c>
      <c r="H477" s="2">
        <f t="shared" si="30"/>
        <v>6116.67</v>
      </c>
      <c r="I477" s="2">
        <f t="shared" ref="I477:I540" si="31">G477-F477</f>
        <v>12</v>
      </c>
      <c r="J477" t="s">
        <v>273</v>
      </c>
      <c r="K477">
        <v>2019</v>
      </c>
    </row>
    <row r="478" spans="1:12" hidden="1" x14ac:dyDescent="0.2">
      <c r="A478" s="1">
        <v>43528</v>
      </c>
      <c r="B478" t="s">
        <v>372</v>
      </c>
      <c r="C478" t="s">
        <v>7</v>
      </c>
      <c r="D478">
        <v>20505460</v>
      </c>
      <c r="E478" t="s">
        <v>394</v>
      </c>
      <c r="F478" s="2">
        <v>59.95</v>
      </c>
      <c r="H478" s="2">
        <f t="shared" si="30"/>
        <v>6056.72</v>
      </c>
      <c r="I478" s="2">
        <f t="shared" si="31"/>
        <v>-59.95</v>
      </c>
      <c r="J478" t="s">
        <v>312</v>
      </c>
      <c r="K478">
        <v>2019</v>
      </c>
    </row>
    <row r="479" spans="1:12" hidden="1" x14ac:dyDescent="0.2">
      <c r="A479" s="1">
        <v>43535</v>
      </c>
      <c r="B479" t="s">
        <v>372</v>
      </c>
      <c r="C479" t="s">
        <v>7</v>
      </c>
      <c r="D479">
        <v>20505460</v>
      </c>
      <c r="E479" t="s">
        <v>395</v>
      </c>
      <c r="F479" s="2">
        <v>14.39</v>
      </c>
      <c r="H479" s="2">
        <f t="shared" si="30"/>
        <v>6042.33</v>
      </c>
      <c r="I479" s="2">
        <f t="shared" si="31"/>
        <v>-14.39</v>
      </c>
      <c r="J479" t="s">
        <v>354</v>
      </c>
      <c r="K479">
        <v>2019</v>
      </c>
    </row>
    <row r="480" spans="1:12" hidden="1" x14ac:dyDescent="0.2">
      <c r="A480" s="1">
        <v>43535</v>
      </c>
      <c r="B480" t="s">
        <v>12</v>
      </c>
      <c r="C480" t="s">
        <v>7</v>
      </c>
      <c r="D480">
        <v>20505460</v>
      </c>
      <c r="E480" t="s">
        <v>396</v>
      </c>
      <c r="G480" s="2">
        <v>24</v>
      </c>
      <c r="H480" s="2">
        <f t="shared" si="30"/>
        <v>6066.33</v>
      </c>
      <c r="I480" s="2">
        <f t="shared" si="31"/>
        <v>24</v>
      </c>
      <c r="J480" t="s">
        <v>277</v>
      </c>
      <c r="K480">
        <v>2019</v>
      </c>
    </row>
    <row r="481" spans="1:11" hidden="1" x14ac:dyDescent="0.2">
      <c r="A481" s="1">
        <v>43542</v>
      </c>
      <c r="B481" t="s">
        <v>12</v>
      </c>
      <c r="C481" t="s">
        <v>7</v>
      </c>
      <c r="D481">
        <v>20505460</v>
      </c>
      <c r="E481" t="s">
        <v>397</v>
      </c>
      <c r="G481" s="2">
        <v>48</v>
      </c>
      <c r="H481" s="2">
        <f t="shared" si="30"/>
        <v>6114.33</v>
      </c>
      <c r="I481" s="2">
        <f t="shared" si="31"/>
        <v>48</v>
      </c>
      <c r="J481" t="s">
        <v>277</v>
      </c>
      <c r="K481">
        <v>2019</v>
      </c>
    </row>
    <row r="482" spans="1:11" hidden="1" x14ac:dyDescent="0.2">
      <c r="A482" s="1">
        <v>43543</v>
      </c>
      <c r="B482" t="s">
        <v>12</v>
      </c>
      <c r="C482" t="s">
        <v>7</v>
      </c>
      <c r="D482">
        <v>20505460</v>
      </c>
      <c r="E482" t="s">
        <v>398</v>
      </c>
      <c r="G482" s="2">
        <v>24</v>
      </c>
      <c r="H482" s="2">
        <f t="shared" si="30"/>
        <v>6138.33</v>
      </c>
      <c r="I482" s="2">
        <f t="shared" si="31"/>
        <v>24</v>
      </c>
      <c r="J482" t="s">
        <v>277</v>
      </c>
      <c r="K482">
        <v>2019</v>
      </c>
    </row>
    <row r="483" spans="1:11" hidden="1" x14ac:dyDescent="0.2">
      <c r="A483" s="1">
        <v>43543</v>
      </c>
      <c r="B483" t="s">
        <v>9</v>
      </c>
      <c r="C483" t="s">
        <v>7</v>
      </c>
      <c r="D483">
        <v>20505460</v>
      </c>
      <c r="E483">
        <v>500261</v>
      </c>
      <c r="G483" s="2">
        <v>250.5</v>
      </c>
      <c r="H483" s="2">
        <f t="shared" si="30"/>
        <v>6388.83</v>
      </c>
      <c r="I483" s="2">
        <f t="shared" si="31"/>
        <v>250.5</v>
      </c>
      <c r="J483" t="s">
        <v>596</v>
      </c>
      <c r="K483">
        <v>2019</v>
      </c>
    </row>
    <row r="484" spans="1:11" hidden="1" x14ac:dyDescent="0.2">
      <c r="A484" s="1">
        <v>43544</v>
      </c>
      <c r="B484" t="s">
        <v>12</v>
      </c>
      <c r="C484" t="s">
        <v>7</v>
      </c>
      <c r="D484">
        <v>20505460</v>
      </c>
      <c r="E484" t="s">
        <v>399</v>
      </c>
      <c r="G484" s="2">
        <v>6</v>
      </c>
      <c r="H484" s="2">
        <f t="shared" si="30"/>
        <v>6394.83</v>
      </c>
      <c r="I484" s="2">
        <f t="shared" si="31"/>
        <v>6</v>
      </c>
      <c r="J484" t="s">
        <v>277</v>
      </c>
      <c r="K484">
        <v>2019</v>
      </c>
    </row>
    <row r="485" spans="1:11" hidden="1" x14ac:dyDescent="0.2">
      <c r="A485" s="1">
        <v>43546</v>
      </c>
      <c r="B485" t="s">
        <v>10</v>
      </c>
      <c r="C485" t="s">
        <v>7</v>
      </c>
      <c r="D485">
        <v>20505460</v>
      </c>
      <c r="E485" t="s">
        <v>11</v>
      </c>
      <c r="G485" s="2">
        <v>108</v>
      </c>
      <c r="H485" s="2">
        <f t="shared" si="30"/>
        <v>6502.83</v>
      </c>
      <c r="I485" s="2">
        <f t="shared" si="31"/>
        <v>108</v>
      </c>
      <c r="J485" t="s">
        <v>273</v>
      </c>
      <c r="K485">
        <v>2019</v>
      </c>
    </row>
    <row r="486" spans="1:11" hidden="1" x14ac:dyDescent="0.2">
      <c r="A486" s="1">
        <v>43552</v>
      </c>
      <c r="B486" t="s">
        <v>12</v>
      </c>
      <c r="C486" t="s">
        <v>7</v>
      </c>
      <c r="D486">
        <v>20505460</v>
      </c>
      <c r="E486" t="s">
        <v>400</v>
      </c>
      <c r="G486" s="2">
        <v>24</v>
      </c>
      <c r="H486" s="2">
        <f t="shared" si="30"/>
        <v>6526.83</v>
      </c>
      <c r="I486" s="2">
        <f t="shared" si="31"/>
        <v>24</v>
      </c>
      <c r="J486" t="s">
        <v>277</v>
      </c>
      <c r="K486">
        <v>2019</v>
      </c>
    </row>
    <row r="487" spans="1:11" hidden="1" x14ac:dyDescent="0.2">
      <c r="A487" s="1">
        <v>43552</v>
      </c>
      <c r="B487" t="s">
        <v>12</v>
      </c>
      <c r="C487" t="s">
        <v>7</v>
      </c>
      <c r="D487">
        <v>20505460</v>
      </c>
      <c r="E487" t="s">
        <v>401</v>
      </c>
      <c r="G487" s="2">
        <v>24</v>
      </c>
      <c r="H487" s="2">
        <f t="shared" si="30"/>
        <v>6550.83</v>
      </c>
      <c r="I487" s="2">
        <f t="shared" si="31"/>
        <v>24</v>
      </c>
      <c r="J487" t="s">
        <v>277</v>
      </c>
      <c r="K487">
        <v>2019</v>
      </c>
    </row>
    <row r="488" spans="1:11" hidden="1" x14ac:dyDescent="0.2">
      <c r="A488" s="1">
        <v>43552</v>
      </c>
      <c r="B488" t="s">
        <v>12</v>
      </c>
      <c r="C488" t="s">
        <v>7</v>
      </c>
      <c r="D488">
        <v>20505460</v>
      </c>
      <c r="E488" t="s">
        <v>403</v>
      </c>
      <c r="G488" s="2">
        <v>24</v>
      </c>
      <c r="H488" s="2">
        <f t="shared" si="30"/>
        <v>6574.83</v>
      </c>
      <c r="I488" s="2">
        <f t="shared" si="31"/>
        <v>24</v>
      </c>
      <c r="J488" t="s">
        <v>277</v>
      </c>
      <c r="K488">
        <v>2019</v>
      </c>
    </row>
    <row r="489" spans="1:11" hidden="1" x14ac:dyDescent="0.2">
      <c r="A489" s="1">
        <v>43552</v>
      </c>
      <c r="B489" t="s">
        <v>12</v>
      </c>
      <c r="C489" t="s">
        <v>7</v>
      </c>
      <c r="D489">
        <v>20505460</v>
      </c>
      <c r="E489" t="s">
        <v>404</v>
      </c>
      <c r="G489" s="2">
        <v>24</v>
      </c>
      <c r="H489" s="2">
        <f t="shared" si="30"/>
        <v>6598.83</v>
      </c>
      <c r="I489" s="2">
        <f t="shared" si="31"/>
        <v>24</v>
      </c>
      <c r="J489" t="s">
        <v>277</v>
      </c>
      <c r="K489">
        <v>2019</v>
      </c>
    </row>
    <row r="490" spans="1:11" hidden="1" x14ac:dyDescent="0.2">
      <c r="A490" s="1">
        <v>43552</v>
      </c>
      <c r="B490" t="s">
        <v>12</v>
      </c>
      <c r="C490" t="s">
        <v>7</v>
      </c>
      <c r="D490">
        <v>20505460</v>
      </c>
      <c r="E490" t="s">
        <v>405</v>
      </c>
      <c r="G490" s="2">
        <v>24</v>
      </c>
      <c r="H490" s="2">
        <f t="shared" si="30"/>
        <v>6622.83</v>
      </c>
      <c r="I490" s="2">
        <f t="shared" si="31"/>
        <v>24</v>
      </c>
      <c r="J490" t="s">
        <v>277</v>
      </c>
      <c r="K490">
        <v>2019</v>
      </c>
    </row>
    <row r="491" spans="1:11" hidden="1" x14ac:dyDescent="0.2">
      <c r="A491" s="1">
        <v>43552</v>
      </c>
      <c r="B491" t="s">
        <v>12</v>
      </c>
      <c r="C491" t="s">
        <v>7</v>
      </c>
      <c r="D491">
        <v>20505460</v>
      </c>
      <c r="E491" t="s">
        <v>406</v>
      </c>
      <c r="G491" s="2">
        <v>24</v>
      </c>
      <c r="H491" s="2">
        <f t="shared" si="30"/>
        <v>6646.83</v>
      </c>
      <c r="I491" s="2">
        <f t="shared" si="31"/>
        <v>24</v>
      </c>
      <c r="J491" t="s">
        <v>277</v>
      </c>
      <c r="K491">
        <v>2019</v>
      </c>
    </row>
    <row r="492" spans="1:11" hidden="1" x14ac:dyDescent="0.2">
      <c r="A492" s="1">
        <v>43552</v>
      </c>
      <c r="B492" t="s">
        <v>12</v>
      </c>
      <c r="C492" t="s">
        <v>7</v>
      </c>
      <c r="D492">
        <v>20505460</v>
      </c>
      <c r="E492" t="s">
        <v>407</v>
      </c>
      <c r="G492" s="2">
        <v>24</v>
      </c>
      <c r="H492" s="2">
        <f t="shared" si="30"/>
        <v>6670.83</v>
      </c>
      <c r="I492" s="2">
        <f t="shared" si="31"/>
        <v>24</v>
      </c>
      <c r="J492" t="s">
        <v>277</v>
      </c>
      <c r="K492">
        <v>2019</v>
      </c>
    </row>
    <row r="493" spans="1:11" hidden="1" x14ac:dyDescent="0.2">
      <c r="A493" s="1">
        <v>43552</v>
      </c>
      <c r="B493" t="s">
        <v>12</v>
      </c>
      <c r="C493" t="s">
        <v>7</v>
      </c>
      <c r="D493">
        <v>20505460</v>
      </c>
      <c r="E493" t="s">
        <v>408</v>
      </c>
      <c r="G493" s="2">
        <v>24</v>
      </c>
      <c r="H493" s="2">
        <f t="shared" si="30"/>
        <v>6694.83</v>
      </c>
      <c r="I493" s="2">
        <f t="shared" si="31"/>
        <v>24</v>
      </c>
      <c r="J493" t="s">
        <v>277</v>
      </c>
      <c r="K493">
        <v>2019</v>
      </c>
    </row>
    <row r="494" spans="1:11" hidden="1" x14ac:dyDescent="0.2">
      <c r="A494" s="1">
        <v>43552</v>
      </c>
      <c r="B494" t="s">
        <v>12</v>
      </c>
      <c r="C494" t="s">
        <v>7</v>
      </c>
      <c r="D494">
        <v>20505460</v>
      </c>
      <c r="E494" t="s">
        <v>409</v>
      </c>
      <c r="G494" s="2">
        <v>24</v>
      </c>
      <c r="H494" s="2">
        <f t="shared" ref="H494:H557" si="32">H493+G494-F494</f>
        <v>6718.83</v>
      </c>
      <c r="I494" s="2">
        <f t="shared" si="31"/>
        <v>24</v>
      </c>
      <c r="J494" t="s">
        <v>277</v>
      </c>
      <c r="K494">
        <v>2019</v>
      </c>
    </row>
    <row r="495" spans="1:11" hidden="1" x14ac:dyDescent="0.2">
      <c r="A495" s="1">
        <v>43552</v>
      </c>
      <c r="B495" t="s">
        <v>12</v>
      </c>
      <c r="C495" t="s">
        <v>7</v>
      </c>
      <c r="D495">
        <v>20505460</v>
      </c>
      <c r="E495" t="s">
        <v>410</v>
      </c>
      <c r="G495" s="2">
        <v>24</v>
      </c>
      <c r="H495" s="2">
        <f t="shared" si="32"/>
        <v>6742.83</v>
      </c>
      <c r="I495" s="2">
        <f t="shared" si="31"/>
        <v>24</v>
      </c>
      <c r="J495" t="s">
        <v>277</v>
      </c>
      <c r="K495">
        <v>2019</v>
      </c>
    </row>
    <row r="496" spans="1:11" hidden="1" x14ac:dyDescent="0.2">
      <c r="A496" s="1">
        <v>43552</v>
      </c>
      <c r="B496" t="s">
        <v>12</v>
      </c>
      <c r="C496" t="s">
        <v>7</v>
      </c>
      <c r="D496">
        <v>20505460</v>
      </c>
      <c r="E496" t="s">
        <v>411</v>
      </c>
      <c r="G496" s="2">
        <v>24</v>
      </c>
      <c r="H496" s="2">
        <f t="shared" si="32"/>
        <v>6766.83</v>
      </c>
      <c r="I496" s="2">
        <f t="shared" si="31"/>
        <v>24</v>
      </c>
      <c r="J496" t="s">
        <v>277</v>
      </c>
      <c r="K496">
        <v>2019</v>
      </c>
    </row>
    <row r="497" spans="1:12" hidden="1" x14ac:dyDescent="0.2">
      <c r="A497" s="1">
        <v>43552</v>
      </c>
      <c r="B497" t="s">
        <v>12</v>
      </c>
      <c r="C497" t="s">
        <v>7</v>
      </c>
      <c r="D497">
        <v>20505460</v>
      </c>
      <c r="E497" t="s">
        <v>412</v>
      </c>
      <c r="G497" s="2">
        <v>24</v>
      </c>
      <c r="H497" s="2">
        <f t="shared" si="32"/>
        <v>6790.83</v>
      </c>
      <c r="I497" s="2">
        <f t="shared" si="31"/>
        <v>24</v>
      </c>
      <c r="J497" t="s">
        <v>277</v>
      </c>
      <c r="K497">
        <v>2019</v>
      </c>
    </row>
    <row r="498" spans="1:12" hidden="1" x14ac:dyDescent="0.2">
      <c r="A498" s="1">
        <v>43552</v>
      </c>
      <c r="B498" t="s">
        <v>12</v>
      </c>
      <c r="C498" t="s">
        <v>7</v>
      </c>
      <c r="D498">
        <v>20505460</v>
      </c>
      <c r="E498" t="s">
        <v>413</v>
      </c>
      <c r="G498" s="2">
        <v>24</v>
      </c>
      <c r="H498" s="2">
        <f t="shared" si="32"/>
        <v>6814.83</v>
      </c>
      <c r="I498" s="2">
        <f t="shared" si="31"/>
        <v>24</v>
      </c>
      <c r="J498" t="s">
        <v>277</v>
      </c>
      <c r="K498">
        <v>2019</v>
      </c>
    </row>
    <row r="499" spans="1:12" hidden="1" x14ac:dyDescent="0.2">
      <c r="A499" s="1">
        <v>43552</v>
      </c>
      <c r="B499" t="s">
        <v>12</v>
      </c>
      <c r="C499" t="s">
        <v>7</v>
      </c>
      <c r="D499">
        <v>20505460</v>
      </c>
      <c r="E499" t="s">
        <v>414</v>
      </c>
      <c r="G499" s="2">
        <v>24</v>
      </c>
      <c r="H499" s="2">
        <f t="shared" si="32"/>
        <v>6838.83</v>
      </c>
      <c r="I499" s="2">
        <f t="shared" si="31"/>
        <v>24</v>
      </c>
      <c r="J499" t="s">
        <v>277</v>
      </c>
      <c r="K499">
        <v>2019</v>
      </c>
    </row>
    <row r="500" spans="1:12" hidden="1" x14ac:dyDescent="0.2">
      <c r="A500" s="1">
        <v>43552</v>
      </c>
      <c r="B500" t="s">
        <v>12</v>
      </c>
      <c r="C500" t="s">
        <v>7</v>
      </c>
      <c r="D500">
        <v>20505460</v>
      </c>
      <c r="E500" t="s">
        <v>415</v>
      </c>
      <c r="G500" s="2">
        <v>24</v>
      </c>
      <c r="H500" s="2">
        <f t="shared" si="32"/>
        <v>6862.83</v>
      </c>
      <c r="I500" s="2">
        <f t="shared" si="31"/>
        <v>24</v>
      </c>
      <c r="J500" t="s">
        <v>277</v>
      </c>
      <c r="K500">
        <v>2019</v>
      </c>
    </row>
    <row r="501" spans="1:12" hidden="1" x14ac:dyDescent="0.2">
      <c r="A501" s="1">
        <v>43552</v>
      </c>
      <c r="B501" t="s">
        <v>12</v>
      </c>
      <c r="C501" t="s">
        <v>7</v>
      </c>
      <c r="D501">
        <v>20505460</v>
      </c>
      <c r="E501" t="s">
        <v>402</v>
      </c>
      <c r="G501" s="2">
        <v>48</v>
      </c>
      <c r="H501" s="2">
        <f t="shared" si="32"/>
        <v>6910.83</v>
      </c>
      <c r="I501" s="2">
        <f t="shared" si="31"/>
        <v>48</v>
      </c>
      <c r="J501" t="s">
        <v>277</v>
      </c>
      <c r="K501">
        <v>2019</v>
      </c>
    </row>
    <row r="502" spans="1:12" hidden="1" x14ac:dyDescent="0.2">
      <c r="A502" s="1">
        <v>43553</v>
      </c>
      <c r="B502" t="s">
        <v>12</v>
      </c>
      <c r="C502" t="s">
        <v>7</v>
      </c>
      <c r="D502">
        <v>20505460</v>
      </c>
      <c r="E502" t="s">
        <v>416</v>
      </c>
      <c r="G502" s="2">
        <v>24</v>
      </c>
      <c r="H502" s="2">
        <f t="shared" si="32"/>
        <v>6934.83</v>
      </c>
      <c r="I502" s="2">
        <f t="shared" si="31"/>
        <v>24</v>
      </c>
      <c r="J502" t="s">
        <v>277</v>
      </c>
      <c r="K502">
        <v>2019</v>
      </c>
    </row>
    <row r="503" spans="1:12" hidden="1" x14ac:dyDescent="0.2">
      <c r="A503" s="1">
        <v>43553</v>
      </c>
      <c r="B503" t="s">
        <v>12</v>
      </c>
      <c r="C503" t="s">
        <v>7</v>
      </c>
      <c r="D503">
        <v>20505460</v>
      </c>
      <c r="E503" t="s">
        <v>417</v>
      </c>
      <c r="G503" s="2">
        <v>24</v>
      </c>
      <c r="H503" s="2">
        <f t="shared" si="32"/>
        <v>6958.83</v>
      </c>
      <c r="I503" s="2">
        <f t="shared" si="31"/>
        <v>24</v>
      </c>
      <c r="J503" t="s">
        <v>277</v>
      </c>
      <c r="K503">
        <v>2019</v>
      </c>
    </row>
    <row r="504" spans="1:12" hidden="1" x14ac:dyDescent="0.2">
      <c r="A504" s="1">
        <v>43553</v>
      </c>
      <c r="B504" t="s">
        <v>12</v>
      </c>
      <c r="C504" t="s">
        <v>7</v>
      </c>
      <c r="D504">
        <v>20505460</v>
      </c>
      <c r="E504" t="s">
        <v>418</v>
      </c>
      <c r="G504" s="2">
        <v>24</v>
      </c>
      <c r="H504" s="2">
        <f t="shared" si="32"/>
        <v>6982.83</v>
      </c>
      <c r="I504" s="2">
        <f t="shared" si="31"/>
        <v>24</v>
      </c>
      <c r="J504" t="s">
        <v>277</v>
      </c>
      <c r="K504">
        <v>2019</v>
      </c>
    </row>
    <row r="505" spans="1:12" hidden="1" x14ac:dyDescent="0.2">
      <c r="A505" s="1">
        <v>43553</v>
      </c>
      <c r="B505" t="s">
        <v>12</v>
      </c>
      <c r="C505" t="s">
        <v>7</v>
      </c>
      <c r="D505">
        <v>20505460</v>
      </c>
      <c r="E505" t="s">
        <v>419</v>
      </c>
      <c r="G505" s="2">
        <v>24</v>
      </c>
      <c r="H505" s="2">
        <f t="shared" si="32"/>
        <v>7006.83</v>
      </c>
      <c r="I505" s="2">
        <f t="shared" si="31"/>
        <v>24</v>
      </c>
      <c r="J505" t="s">
        <v>277</v>
      </c>
      <c r="K505">
        <v>2019</v>
      </c>
    </row>
    <row r="506" spans="1:12" hidden="1" x14ac:dyDescent="0.2">
      <c r="A506" s="1">
        <v>43553</v>
      </c>
      <c r="B506" t="s">
        <v>12</v>
      </c>
      <c r="C506" t="s">
        <v>7</v>
      </c>
      <c r="D506">
        <v>20505460</v>
      </c>
      <c r="E506" t="s">
        <v>420</v>
      </c>
      <c r="G506" s="2">
        <v>24</v>
      </c>
      <c r="H506" s="2">
        <f t="shared" si="32"/>
        <v>7030.83</v>
      </c>
      <c r="I506" s="2">
        <f t="shared" si="31"/>
        <v>24</v>
      </c>
      <c r="J506" t="s">
        <v>277</v>
      </c>
      <c r="K506">
        <v>2019</v>
      </c>
    </row>
    <row r="507" spans="1:12" hidden="1" x14ac:dyDescent="0.2">
      <c r="A507" s="1">
        <v>43553</v>
      </c>
      <c r="B507" t="s">
        <v>12</v>
      </c>
      <c r="C507" t="s">
        <v>7</v>
      </c>
      <c r="D507">
        <v>20505460</v>
      </c>
      <c r="E507" t="s">
        <v>421</v>
      </c>
      <c r="G507" s="2">
        <v>24</v>
      </c>
      <c r="H507" s="2">
        <f t="shared" si="32"/>
        <v>7054.83</v>
      </c>
      <c r="I507" s="2">
        <f t="shared" si="31"/>
        <v>24</v>
      </c>
      <c r="J507" t="s">
        <v>277</v>
      </c>
      <c r="K507">
        <v>2019</v>
      </c>
    </row>
    <row r="508" spans="1:12" hidden="1" x14ac:dyDescent="0.2">
      <c r="A508" s="1">
        <v>43553</v>
      </c>
      <c r="B508" t="s">
        <v>12</v>
      </c>
      <c r="C508" t="s">
        <v>7</v>
      </c>
      <c r="D508">
        <v>20505460</v>
      </c>
      <c r="E508" t="s">
        <v>423</v>
      </c>
      <c r="G508" s="2">
        <v>24</v>
      </c>
      <c r="H508" s="2">
        <f t="shared" si="32"/>
        <v>7078.83</v>
      </c>
      <c r="I508" s="2">
        <f t="shared" si="31"/>
        <v>24</v>
      </c>
      <c r="J508" t="s">
        <v>277</v>
      </c>
      <c r="K508">
        <v>2019</v>
      </c>
    </row>
    <row r="509" spans="1:12" hidden="1" x14ac:dyDescent="0.2">
      <c r="A509" s="1">
        <v>43553</v>
      </c>
      <c r="B509" t="s">
        <v>12</v>
      </c>
      <c r="C509" t="s">
        <v>7</v>
      </c>
      <c r="D509">
        <v>20505460</v>
      </c>
      <c r="E509" t="s">
        <v>422</v>
      </c>
      <c r="G509" s="2">
        <v>48</v>
      </c>
      <c r="H509" s="2">
        <f t="shared" si="32"/>
        <v>7126.83</v>
      </c>
      <c r="I509" s="2">
        <f t="shared" si="31"/>
        <v>48</v>
      </c>
      <c r="J509" t="s">
        <v>277</v>
      </c>
      <c r="K509">
        <v>2019</v>
      </c>
    </row>
    <row r="510" spans="1:12" hidden="1" x14ac:dyDescent="0.2">
      <c r="A510" s="1">
        <v>43553</v>
      </c>
      <c r="B510" t="s">
        <v>10</v>
      </c>
      <c r="C510" t="s">
        <v>7</v>
      </c>
      <c r="D510">
        <v>20505460</v>
      </c>
      <c r="E510" t="s">
        <v>11</v>
      </c>
      <c r="G510" s="2">
        <v>72</v>
      </c>
      <c r="H510" s="2">
        <f t="shared" si="32"/>
        <v>7198.83</v>
      </c>
      <c r="I510" s="2">
        <f t="shared" si="31"/>
        <v>72</v>
      </c>
      <c r="J510" t="s">
        <v>273</v>
      </c>
      <c r="K510">
        <v>2019</v>
      </c>
      <c r="L510" t="s">
        <v>653</v>
      </c>
    </row>
    <row r="511" spans="1:12" hidden="1" x14ac:dyDescent="0.2">
      <c r="A511" s="1">
        <v>43556</v>
      </c>
      <c r="B511" t="s">
        <v>12</v>
      </c>
      <c r="C511" t="s">
        <v>7</v>
      </c>
      <c r="D511">
        <v>20505460</v>
      </c>
      <c r="E511" t="s">
        <v>426</v>
      </c>
      <c r="G511" s="2">
        <v>24</v>
      </c>
      <c r="H511" s="2">
        <f t="shared" si="32"/>
        <v>7222.83</v>
      </c>
      <c r="I511" s="2">
        <f t="shared" si="31"/>
        <v>24</v>
      </c>
      <c r="J511" t="s">
        <v>277</v>
      </c>
      <c r="K511">
        <v>2019</v>
      </c>
    </row>
    <row r="512" spans="1:12" hidden="1" x14ac:dyDescent="0.2">
      <c r="A512" s="1">
        <v>43556</v>
      </c>
      <c r="B512" t="s">
        <v>12</v>
      </c>
      <c r="C512" t="s">
        <v>7</v>
      </c>
      <c r="D512">
        <v>20505460</v>
      </c>
      <c r="E512" t="s">
        <v>427</v>
      </c>
      <c r="G512" s="2">
        <v>24</v>
      </c>
      <c r="H512" s="2">
        <f t="shared" si="32"/>
        <v>7246.83</v>
      </c>
      <c r="I512" s="2">
        <f t="shared" si="31"/>
        <v>24</v>
      </c>
      <c r="J512" t="s">
        <v>277</v>
      </c>
      <c r="K512">
        <v>2019</v>
      </c>
    </row>
    <row r="513" spans="1:11" hidden="1" x14ac:dyDescent="0.2">
      <c r="A513" s="1">
        <v>43556</v>
      </c>
      <c r="B513" t="s">
        <v>12</v>
      </c>
      <c r="C513" t="s">
        <v>7</v>
      </c>
      <c r="D513">
        <v>20505460</v>
      </c>
      <c r="E513" t="s">
        <v>428</v>
      </c>
      <c r="G513" s="2">
        <v>24</v>
      </c>
      <c r="H513" s="2">
        <f t="shared" si="32"/>
        <v>7270.83</v>
      </c>
      <c r="I513" s="2">
        <f t="shared" si="31"/>
        <v>24</v>
      </c>
      <c r="J513" t="s">
        <v>277</v>
      </c>
      <c r="K513">
        <v>2019</v>
      </c>
    </row>
    <row r="514" spans="1:11" hidden="1" x14ac:dyDescent="0.2">
      <c r="A514" s="1">
        <v>43556</v>
      </c>
      <c r="B514" t="s">
        <v>12</v>
      </c>
      <c r="C514" t="s">
        <v>7</v>
      </c>
      <c r="D514">
        <v>20505460</v>
      </c>
      <c r="E514" t="s">
        <v>429</v>
      </c>
      <c r="G514" s="2">
        <v>24</v>
      </c>
      <c r="H514" s="2">
        <f t="shared" si="32"/>
        <v>7294.83</v>
      </c>
      <c r="I514" s="2">
        <f t="shared" si="31"/>
        <v>24</v>
      </c>
      <c r="J514" t="s">
        <v>277</v>
      </c>
      <c r="K514">
        <v>2019</v>
      </c>
    </row>
    <row r="515" spans="1:11" hidden="1" x14ac:dyDescent="0.2">
      <c r="A515" s="1">
        <v>43556</v>
      </c>
      <c r="B515" t="s">
        <v>12</v>
      </c>
      <c r="C515" t="s">
        <v>7</v>
      </c>
      <c r="D515">
        <v>20505460</v>
      </c>
      <c r="E515" t="s">
        <v>424</v>
      </c>
      <c r="G515" s="2">
        <v>48</v>
      </c>
      <c r="H515" s="2">
        <f t="shared" si="32"/>
        <v>7342.83</v>
      </c>
      <c r="I515" s="2">
        <f t="shared" si="31"/>
        <v>48</v>
      </c>
      <c r="J515" t="s">
        <v>277</v>
      </c>
      <c r="K515">
        <v>2019</v>
      </c>
    </row>
    <row r="516" spans="1:11" hidden="1" x14ac:dyDescent="0.2">
      <c r="A516" s="1">
        <v>43556</v>
      </c>
      <c r="B516" t="s">
        <v>12</v>
      </c>
      <c r="C516" t="s">
        <v>7</v>
      </c>
      <c r="D516">
        <v>20505460</v>
      </c>
      <c r="E516" t="s">
        <v>430</v>
      </c>
      <c r="G516" s="2">
        <v>48</v>
      </c>
      <c r="H516" s="2">
        <f t="shared" si="32"/>
        <v>7390.83</v>
      </c>
      <c r="I516" s="2">
        <f t="shared" si="31"/>
        <v>48</v>
      </c>
      <c r="J516" t="s">
        <v>277</v>
      </c>
      <c r="K516">
        <v>2019</v>
      </c>
    </row>
    <row r="517" spans="1:11" hidden="1" x14ac:dyDescent="0.2">
      <c r="A517" s="1">
        <v>43556</v>
      </c>
      <c r="B517" t="s">
        <v>12</v>
      </c>
      <c r="C517" t="s">
        <v>7</v>
      </c>
      <c r="D517">
        <v>20505460</v>
      </c>
      <c r="E517" t="s">
        <v>425</v>
      </c>
      <c r="G517" s="2">
        <v>72</v>
      </c>
      <c r="H517" s="2">
        <f t="shared" si="32"/>
        <v>7462.83</v>
      </c>
      <c r="I517" s="2">
        <f t="shared" si="31"/>
        <v>72</v>
      </c>
      <c r="J517" t="s">
        <v>277</v>
      </c>
      <c r="K517">
        <v>2019</v>
      </c>
    </row>
    <row r="518" spans="1:11" hidden="1" x14ac:dyDescent="0.2">
      <c r="A518" s="1">
        <v>43557</v>
      </c>
      <c r="B518" t="s">
        <v>12</v>
      </c>
      <c r="C518" t="s">
        <v>7</v>
      </c>
      <c r="D518">
        <v>20505460</v>
      </c>
      <c r="E518" t="s">
        <v>431</v>
      </c>
      <c r="G518" s="2">
        <v>24</v>
      </c>
      <c r="H518" s="2">
        <f t="shared" si="32"/>
        <v>7486.83</v>
      </c>
      <c r="I518" s="2">
        <f t="shared" si="31"/>
        <v>24</v>
      </c>
      <c r="J518" t="s">
        <v>277</v>
      </c>
      <c r="K518">
        <v>2019</v>
      </c>
    </row>
    <row r="519" spans="1:11" hidden="1" x14ac:dyDescent="0.2">
      <c r="A519" s="1">
        <v>43557</v>
      </c>
      <c r="B519" t="s">
        <v>12</v>
      </c>
      <c r="C519" t="s">
        <v>7</v>
      </c>
      <c r="D519">
        <v>20505460</v>
      </c>
      <c r="E519" t="s">
        <v>433</v>
      </c>
      <c r="G519" s="2">
        <v>24</v>
      </c>
      <c r="H519" s="2">
        <f t="shared" si="32"/>
        <v>7510.83</v>
      </c>
      <c r="I519" s="2">
        <f t="shared" si="31"/>
        <v>24</v>
      </c>
      <c r="J519" t="s">
        <v>277</v>
      </c>
      <c r="K519">
        <v>2019</v>
      </c>
    </row>
    <row r="520" spans="1:11" hidden="1" x14ac:dyDescent="0.2">
      <c r="A520" s="1">
        <v>43557</v>
      </c>
      <c r="B520" t="s">
        <v>12</v>
      </c>
      <c r="C520" t="s">
        <v>7</v>
      </c>
      <c r="D520">
        <v>20505460</v>
      </c>
      <c r="E520" t="s">
        <v>432</v>
      </c>
      <c r="G520" s="2">
        <v>48</v>
      </c>
      <c r="H520" s="2">
        <f t="shared" si="32"/>
        <v>7558.83</v>
      </c>
      <c r="I520" s="2">
        <f t="shared" si="31"/>
        <v>48</v>
      </c>
      <c r="J520" t="s">
        <v>277</v>
      </c>
      <c r="K520">
        <v>2019</v>
      </c>
    </row>
    <row r="521" spans="1:11" hidden="1" x14ac:dyDescent="0.2">
      <c r="A521" s="1">
        <v>43558</v>
      </c>
      <c r="B521" t="s">
        <v>12</v>
      </c>
      <c r="C521" t="s">
        <v>7</v>
      </c>
      <c r="D521">
        <v>20505460</v>
      </c>
      <c r="E521" t="s">
        <v>438</v>
      </c>
      <c r="G521" s="2">
        <v>7</v>
      </c>
      <c r="H521" s="2">
        <f t="shared" si="32"/>
        <v>7565.83</v>
      </c>
      <c r="I521" s="2">
        <f t="shared" si="31"/>
        <v>7</v>
      </c>
      <c r="J521" t="s">
        <v>277</v>
      </c>
      <c r="K521">
        <v>2019</v>
      </c>
    </row>
    <row r="522" spans="1:11" hidden="1" x14ac:dyDescent="0.2">
      <c r="A522" s="1">
        <v>43558</v>
      </c>
      <c r="B522" t="s">
        <v>12</v>
      </c>
      <c r="C522" t="s">
        <v>7</v>
      </c>
      <c r="D522">
        <v>20505460</v>
      </c>
      <c r="E522" t="s">
        <v>435</v>
      </c>
      <c r="G522" s="2">
        <v>24</v>
      </c>
      <c r="H522" s="2">
        <f t="shared" si="32"/>
        <v>7589.83</v>
      </c>
      <c r="I522" s="2">
        <f t="shared" si="31"/>
        <v>24</v>
      </c>
      <c r="J522" t="s">
        <v>277</v>
      </c>
      <c r="K522">
        <v>2019</v>
      </c>
    </row>
    <row r="523" spans="1:11" hidden="1" x14ac:dyDescent="0.2">
      <c r="A523" s="1">
        <v>43558</v>
      </c>
      <c r="B523" t="s">
        <v>12</v>
      </c>
      <c r="C523" t="s">
        <v>7</v>
      </c>
      <c r="D523">
        <v>20505460</v>
      </c>
      <c r="E523" t="s">
        <v>436</v>
      </c>
      <c r="G523" s="2">
        <v>24</v>
      </c>
      <c r="H523" s="2">
        <f t="shared" si="32"/>
        <v>7613.83</v>
      </c>
      <c r="I523" s="2">
        <f t="shared" si="31"/>
        <v>24</v>
      </c>
      <c r="J523" t="s">
        <v>277</v>
      </c>
      <c r="K523">
        <v>2019</v>
      </c>
    </row>
    <row r="524" spans="1:11" hidden="1" x14ac:dyDescent="0.2">
      <c r="A524" s="1">
        <v>43558</v>
      </c>
      <c r="B524" t="s">
        <v>12</v>
      </c>
      <c r="C524" t="s">
        <v>7</v>
      </c>
      <c r="D524">
        <v>20505460</v>
      </c>
      <c r="E524" t="s">
        <v>437</v>
      </c>
      <c r="G524" s="2">
        <v>24</v>
      </c>
      <c r="H524" s="2">
        <f t="shared" si="32"/>
        <v>7637.83</v>
      </c>
      <c r="I524" s="2">
        <f t="shared" si="31"/>
        <v>24</v>
      </c>
      <c r="J524" t="s">
        <v>277</v>
      </c>
      <c r="K524">
        <v>2019</v>
      </c>
    </row>
    <row r="525" spans="1:11" hidden="1" x14ac:dyDescent="0.2">
      <c r="A525" s="1">
        <v>43558</v>
      </c>
      <c r="B525" t="s">
        <v>12</v>
      </c>
      <c r="C525" t="s">
        <v>7</v>
      </c>
      <c r="D525">
        <v>20505460</v>
      </c>
      <c r="E525" t="s">
        <v>440</v>
      </c>
      <c r="G525" s="2">
        <v>24</v>
      </c>
      <c r="H525" s="2">
        <f t="shared" si="32"/>
        <v>7661.83</v>
      </c>
      <c r="I525" s="2">
        <f t="shared" si="31"/>
        <v>24</v>
      </c>
      <c r="J525" t="s">
        <v>277</v>
      </c>
      <c r="K525">
        <v>2019</v>
      </c>
    </row>
    <row r="526" spans="1:11" hidden="1" x14ac:dyDescent="0.2">
      <c r="A526" s="1">
        <v>43558</v>
      </c>
      <c r="B526" t="s">
        <v>12</v>
      </c>
      <c r="C526" t="s">
        <v>7</v>
      </c>
      <c r="D526">
        <v>20505460</v>
      </c>
      <c r="E526" t="s">
        <v>441</v>
      </c>
      <c r="G526" s="2">
        <v>24</v>
      </c>
      <c r="H526" s="2">
        <f t="shared" si="32"/>
        <v>7685.83</v>
      </c>
      <c r="I526" s="2">
        <f t="shared" si="31"/>
        <v>24</v>
      </c>
      <c r="J526" t="s">
        <v>277</v>
      </c>
      <c r="K526">
        <v>2019</v>
      </c>
    </row>
    <row r="527" spans="1:11" hidden="1" x14ac:dyDescent="0.2">
      <c r="A527" s="1">
        <v>43558</v>
      </c>
      <c r="B527" t="s">
        <v>12</v>
      </c>
      <c r="C527" t="s">
        <v>7</v>
      </c>
      <c r="D527">
        <v>20505460</v>
      </c>
      <c r="E527" t="s">
        <v>442</v>
      </c>
      <c r="G527" s="2">
        <v>24</v>
      </c>
      <c r="H527" s="2">
        <f t="shared" si="32"/>
        <v>7709.83</v>
      </c>
      <c r="I527" s="2">
        <f t="shared" si="31"/>
        <v>24</v>
      </c>
      <c r="J527" t="s">
        <v>277</v>
      </c>
      <c r="K527">
        <v>2019</v>
      </c>
    </row>
    <row r="528" spans="1:11" hidden="1" x14ac:dyDescent="0.2">
      <c r="A528" s="1">
        <v>43558</v>
      </c>
      <c r="B528" t="s">
        <v>12</v>
      </c>
      <c r="C528" t="s">
        <v>7</v>
      </c>
      <c r="D528">
        <v>20505460</v>
      </c>
      <c r="E528" t="s">
        <v>443</v>
      </c>
      <c r="G528" s="2">
        <v>24</v>
      </c>
      <c r="H528" s="2">
        <f t="shared" si="32"/>
        <v>7733.83</v>
      </c>
      <c r="I528" s="2">
        <f t="shared" si="31"/>
        <v>24</v>
      </c>
      <c r="J528" t="s">
        <v>277</v>
      </c>
      <c r="K528">
        <v>2019</v>
      </c>
    </row>
    <row r="529" spans="1:12" hidden="1" x14ac:dyDescent="0.2">
      <c r="A529" s="1">
        <v>43558</v>
      </c>
      <c r="B529" t="s">
        <v>12</v>
      </c>
      <c r="C529" t="s">
        <v>7</v>
      </c>
      <c r="D529">
        <v>20505460</v>
      </c>
      <c r="E529" t="s">
        <v>444</v>
      </c>
      <c r="G529" s="2">
        <v>24</v>
      </c>
      <c r="H529" s="2">
        <f t="shared" si="32"/>
        <v>7757.83</v>
      </c>
      <c r="I529" s="2">
        <f t="shared" si="31"/>
        <v>24</v>
      </c>
      <c r="J529" t="s">
        <v>277</v>
      </c>
      <c r="K529">
        <v>2019</v>
      </c>
    </row>
    <row r="530" spans="1:12" hidden="1" x14ac:dyDescent="0.2">
      <c r="A530" s="1">
        <v>43558</v>
      </c>
      <c r="B530" t="s">
        <v>12</v>
      </c>
      <c r="C530" t="s">
        <v>7</v>
      </c>
      <c r="D530">
        <v>20505460</v>
      </c>
      <c r="E530" t="s">
        <v>434</v>
      </c>
      <c r="G530" s="2">
        <v>48</v>
      </c>
      <c r="H530" s="2">
        <f t="shared" si="32"/>
        <v>7805.83</v>
      </c>
      <c r="I530" s="2">
        <f t="shared" si="31"/>
        <v>48</v>
      </c>
      <c r="J530" t="s">
        <v>277</v>
      </c>
      <c r="K530">
        <v>2019</v>
      </c>
    </row>
    <row r="531" spans="1:12" hidden="1" x14ac:dyDescent="0.2">
      <c r="A531" s="1">
        <v>43558</v>
      </c>
      <c r="B531" t="s">
        <v>12</v>
      </c>
      <c r="C531" t="s">
        <v>7</v>
      </c>
      <c r="D531">
        <v>20505460</v>
      </c>
      <c r="E531" t="s">
        <v>439</v>
      </c>
      <c r="G531" s="2">
        <v>48</v>
      </c>
      <c r="H531" s="2">
        <f t="shared" si="32"/>
        <v>7853.83</v>
      </c>
      <c r="I531" s="2">
        <f t="shared" si="31"/>
        <v>48</v>
      </c>
      <c r="J531" t="s">
        <v>277</v>
      </c>
      <c r="K531">
        <v>2019</v>
      </c>
    </row>
    <row r="532" spans="1:12" hidden="1" x14ac:dyDescent="0.2">
      <c r="A532" s="1">
        <v>43559</v>
      </c>
      <c r="B532" t="s">
        <v>12</v>
      </c>
      <c r="C532" t="s">
        <v>7</v>
      </c>
      <c r="D532">
        <v>20505460</v>
      </c>
      <c r="E532" t="s">
        <v>445</v>
      </c>
      <c r="G532" s="2">
        <v>24</v>
      </c>
      <c r="H532" s="2">
        <f t="shared" si="32"/>
        <v>7877.83</v>
      </c>
      <c r="I532" s="2">
        <f t="shared" si="31"/>
        <v>24</v>
      </c>
      <c r="J532" t="s">
        <v>277</v>
      </c>
      <c r="K532">
        <v>2019</v>
      </c>
    </row>
    <row r="533" spans="1:12" hidden="1" x14ac:dyDescent="0.2">
      <c r="A533" s="1">
        <v>43559</v>
      </c>
      <c r="B533" t="s">
        <v>12</v>
      </c>
      <c r="C533" t="s">
        <v>7</v>
      </c>
      <c r="D533">
        <v>20505460</v>
      </c>
      <c r="E533" t="s">
        <v>446</v>
      </c>
      <c r="G533" s="2">
        <v>24</v>
      </c>
      <c r="H533" s="2">
        <f t="shared" si="32"/>
        <v>7901.83</v>
      </c>
      <c r="I533" s="2">
        <f t="shared" si="31"/>
        <v>24</v>
      </c>
      <c r="J533" t="s">
        <v>277</v>
      </c>
      <c r="K533">
        <v>2019</v>
      </c>
    </row>
    <row r="534" spans="1:12" hidden="1" x14ac:dyDescent="0.2">
      <c r="A534" s="1">
        <v>43559</v>
      </c>
      <c r="B534" t="s">
        <v>12</v>
      </c>
      <c r="C534" t="s">
        <v>7</v>
      </c>
      <c r="D534">
        <v>20505460</v>
      </c>
      <c r="E534" t="s">
        <v>447</v>
      </c>
      <c r="G534" s="2">
        <v>24</v>
      </c>
      <c r="H534" s="2">
        <f t="shared" si="32"/>
        <v>7925.83</v>
      </c>
      <c r="I534" s="2">
        <f t="shared" si="31"/>
        <v>24</v>
      </c>
      <c r="J534" t="s">
        <v>277</v>
      </c>
      <c r="K534">
        <v>2019</v>
      </c>
    </row>
    <row r="535" spans="1:12" hidden="1" x14ac:dyDescent="0.2">
      <c r="A535" s="1">
        <v>43559</v>
      </c>
      <c r="B535" t="s">
        <v>372</v>
      </c>
      <c r="C535" t="s">
        <v>7</v>
      </c>
      <c r="D535">
        <v>20505460</v>
      </c>
      <c r="E535" t="s">
        <v>448</v>
      </c>
      <c r="F535" s="2">
        <v>133.43</v>
      </c>
      <c r="H535" s="2">
        <f t="shared" si="32"/>
        <v>7792.4</v>
      </c>
      <c r="I535" s="2">
        <f t="shared" si="31"/>
        <v>-133.43</v>
      </c>
      <c r="J535" t="s">
        <v>303</v>
      </c>
      <c r="K535">
        <v>2019</v>
      </c>
    </row>
    <row r="536" spans="1:12" hidden="1" x14ac:dyDescent="0.2">
      <c r="A536" s="1">
        <v>43564</v>
      </c>
      <c r="B536" t="s">
        <v>9</v>
      </c>
      <c r="C536" t="s">
        <v>7</v>
      </c>
      <c r="D536">
        <v>20505460</v>
      </c>
      <c r="E536" t="s">
        <v>449</v>
      </c>
      <c r="G536" s="2">
        <v>60</v>
      </c>
      <c r="H536" s="2">
        <f t="shared" si="32"/>
        <v>7852.4</v>
      </c>
      <c r="I536" s="2">
        <f t="shared" si="31"/>
        <v>60</v>
      </c>
      <c r="J536" t="s">
        <v>277</v>
      </c>
      <c r="K536">
        <v>2019</v>
      </c>
    </row>
    <row r="537" spans="1:12" hidden="1" x14ac:dyDescent="0.2">
      <c r="A537" s="1">
        <v>43567</v>
      </c>
      <c r="B537" t="s">
        <v>6</v>
      </c>
      <c r="C537" t="s">
        <v>7</v>
      </c>
      <c r="D537">
        <v>20505460</v>
      </c>
      <c r="E537">
        <v>462</v>
      </c>
      <c r="F537" s="2">
        <v>27.61</v>
      </c>
      <c r="H537" s="2">
        <f t="shared" si="32"/>
        <v>7824.79</v>
      </c>
      <c r="I537" s="2">
        <f t="shared" si="31"/>
        <v>-27.61</v>
      </c>
      <c r="J537" t="s">
        <v>290</v>
      </c>
      <c r="K537">
        <v>2019</v>
      </c>
      <c r="L537" t="s">
        <v>590</v>
      </c>
    </row>
    <row r="538" spans="1:12" hidden="1" x14ac:dyDescent="0.2">
      <c r="A538" s="1">
        <v>43570</v>
      </c>
      <c r="B538" t="s">
        <v>10</v>
      </c>
      <c r="C538" t="s">
        <v>7</v>
      </c>
      <c r="D538">
        <v>20505460</v>
      </c>
      <c r="E538" t="s">
        <v>11</v>
      </c>
      <c r="G538" s="2">
        <v>126</v>
      </c>
      <c r="H538" s="2">
        <f t="shared" si="32"/>
        <v>7950.79</v>
      </c>
      <c r="I538" s="2">
        <f t="shared" si="31"/>
        <v>126</v>
      </c>
      <c r="J538" t="s">
        <v>273</v>
      </c>
      <c r="K538">
        <v>2019</v>
      </c>
    </row>
    <row r="539" spans="1:12" hidden="1" x14ac:dyDescent="0.2">
      <c r="A539" s="1">
        <v>43578</v>
      </c>
      <c r="B539" t="s">
        <v>10</v>
      </c>
      <c r="C539" t="s">
        <v>7</v>
      </c>
      <c r="D539">
        <v>20505460</v>
      </c>
      <c r="E539" t="s">
        <v>11</v>
      </c>
      <c r="G539" s="2">
        <v>162</v>
      </c>
      <c r="H539" s="2">
        <f t="shared" si="32"/>
        <v>8112.79</v>
      </c>
      <c r="I539" s="2">
        <f t="shared" si="31"/>
        <v>162</v>
      </c>
      <c r="J539" t="s">
        <v>273</v>
      </c>
      <c r="K539">
        <v>2019</v>
      </c>
    </row>
    <row r="540" spans="1:12" hidden="1" x14ac:dyDescent="0.2">
      <c r="A540" s="1">
        <v>43581</v>
      </c>
      <c r="B540" t="s">
        <v>10</v>
      </c>
      <c r="C540" t="s">
        <v>7</v>
      </c>
      <c r="D540">
        <v>20505460</v>
      </c>
      <c r="E540" t="s">
        <v>11</v>
      </c>
      <c r="G540" s="2">
        <v>24</v>
      </c>
      <c r="H540" s="2">
        <f t="shared" si="32"/>
        <v>8136.79</v>
      </c>
      <c r="I540" s="2">
        <f t="shared" si="31"/>
        <v>24</v>
      </c>
      <c r="J540" t="s">
        <v>273</v>
      </c>
      <c r="K540">
        <v>2019</v>
      </c>
    </row>
    <row r="541" spans="1:12" hidden="1" x14ac:dyDescent="0.2">
      <c r="A541" s="1">
        <v>43586</v>
      </c>
      <c r="B541" t="s">
        <v>12</v>
      </c>
      <c r="C541" t="s">
        <v>7</v>
      </c>
      <c r="D541">
        <v>20505460</v>
      </c>
      <c r="E541" t="s">
        <v>451</v>
      </c>
      <c r="G541" s="2">
        <v>16</v>
      </c>
      <c r="H541" s="2">
        <f t="shared" si="32"/>
        <v>8152.79</v>
      </c>
      <c r="I541" s="2">
        <f t="shared" ref="I541:I604" si="33">G541-F541</f>
        <v>16</v>
      </c>
      <c r="J541" t="s">
        <v>277</v>
      </c>
      <c r="K541">
        <v>2019</v>
      </c>
    </row>
    <row r="542" spans="1:12" hidden="1" x14ac:dyDescent="0.2">
      <c r="A542" s="1">
        <v>43586</v>
      </c>
      <c r="B542" t="s">
        <v>12</v>
      </c>
      <c r="C542" t="s">
        <v>7</v>
      </c>
      <c r="D542">
        <v>20505460</v>
      </c>
      <c r="E542" t="s">
        <v>450</v>
      </c>
      <c r="G542" s="2">
        <v>20</v>
      </c>
      <c r="H542" s="2">
        <f t="shared" si="32"/>
        <v>8172.79</v>
      </c>
      <c r="I542" s="2">
        <f t="shared" si="33"/>
        <v>20</v>
      </c>
      <c r="J542" t="s">
        <v>277</v>
      </c>
      <c r="K542">
        <v>2019</v>
      </c>
    </row>
    <row r="543" spans="1:12" hidden="1" x14ac:dyDescent="0.2">
      <c r="A543" s="1">
        <v>43595</v>
      </c>
      <c r="B543" t="s">
        <v>10</v>
      </c>
      <c r="C543" t="s">
        <v>7</v>
      </c>
      <c r="D543">
        <v>20505460</v>
      </c>
      <c r="E543" t="s">
        <v>11</v>
      </c>
      <c r="G543" s="2">
        <v>66</v>
      </c>
      <c r="H543" s="2">
        <f t="shared" si="32"/>
        <v>8238.7900000000009</v>
      </c>
      <c r="I543" s="2">
        <f t="shared" si="33"/>
        <v>66</v>
      </c>
      <c r="J543" t="s">
        <v>273</v>
      </c>
      <c r="K543">
        <v>2019</v>
      </c>
    </row>
    <row r="544" spans="1:12" hidden="1" x14ac:dyDescent="0.2">
      <c r="A544" s="1">
        <v>43605</v>
      </c>
      <c r="B544" t="s">
        <v>12</v>
      </c>
      <c r="C544" t="s">
        <v>7</v>
      </c>
      <c r="D544">
        <v>20505460</v>
      </c>
      <c r="E544" t="s">
        <v>452</v>
      </c>
      <c r="G544" s="2">
        <v>28</v>
      </c>
      <c r="H544" s="2">
        <f t="shared" si="32"/>
        <v>8266.7900000000009</v>
      </c>
      <c r="I544" s="2">
        <f t="shared" si="33"/>
        <v>28</v>
      </c>
      <c r="J544" t="s">
        <v>277</v>
      </c>
      <c r="K544">
        <v>2019</v>
      </c>
    </row>
    <row r="545" spans="1:11" hidden="1" x14ac:dyDescent="0.2">
      <c r="A545" s="1">
        <v>43605</v>
      </c>
      <c r="B545" t="s">
        <v>12</v>
      </c>
      <c r="C545" t="s">
        <v>7</v>
      </c>
      <c r="D545">
        <v>20505460</v>
      </c>
      <c r="E545" t="s">
        <v>453</v>
      </c>
      <c r="G545" s="2">
        <v>28</v>
      </c>
      <c r="H545" s="2">
        <f t="shared" si="32"/>
        <v>8294.7900000000009</v>
      </c>
      <c r="I545" s="2">
        <f t="shared" si="33"/>
        <v>28</v>
      </c>
      <c r="J545" t="s">
        <v>277</v>
      </c>
      <c r="K545">
        <v>2019</v>
      </c>
    </row>
    <row r="546" spans="1:11" hidden="1" x14ac:dyDescent="0.2">
      <c r="A546" s="1">
        <v>43605</v>
      </c>
      <c r="B546" t="s">
        <v>12</v>
      </c>
      <c r="C546" t="s">
        <v>7</v>
      </c>
      <c r="D546">
        <v>20505460</v>
      </c>
      <c r="E546" t="s">
        <v>455</v>
      </c>
      <c r="G546" s="2">
        <v>28</v>
      </c>
      <c r="H546" s="2">
        <f t="shared" si="32"/>
        <v>8322.7900000000009</v>
      </c>
      <c r="I546" s="2">
        <f t="shared" si="33"/>
        <v>28</v>
      </c>
      <c r="J546" t="s">
        <v>277</v>
      </c>
      <c r="K546">
        <v>2019</v>
      </c>
    </row>
    <row r="547" spans="1:11" hidden="1" x14ac:dyDescent="0.2">
      <c r="A547" s="1">
        <v>43605</v>
      </c>
      <c r="B547" t="s">
        <v>12</v>
      </c>
      <c r="C547" t="s">
        <v>7</v>
      </c>
      <c r="D547">
        <v>20505460</v>
      </c>
      <c r="E547" t="s">
        <v>456</v>
      </c>
      <c r="G547" s="2">
        <v>28</v>
      </c>
      <c r="H547" s="2">
        <f t="shared" si="32"/>
        <v>8350.7900000000009</v>
      </c>
      <c r="I547" s="2">
        <f t="shared" si="33"/>
        <v>28</v>
      </c>
      <c r="J547" t="s">
        <v>277</v>
      </c>
      <c r="K547">
        <v>2019</v>
      </c>
    </row>
    <row r="548" spans="1:11" hidden="1" x14ac:dyDescent="0.2">
      <c r="A548" s="1">
        <v>43605</v>
      </c>
      <c r="B548" t="s">
        <v>12</v>
      </c>
      <c r="C548" t="s">
        <v>7</v>
      </c>
      <c r="D548">
        <v>20505460</v>
      </c>
      <c r="E548" t="s">
        <v>457</v>
      </c>
      <c r="G548" s="2">
        <v>28</v>
      </c>
      <c r="H548" s="2">
        <f t="shared" si="32"/>
        <v>8378.7900000000009</v>
      </c>
      <c r="I548" s="2">
        <f t="shared" si="33"/>
        <v>28</v>
      </c>
      <c r="J548" t="s">
        <v>277</v>
      </c>
      <c r="K548">
        <v>2019</v>
      </c>
    </row>
    <row r="549" spans="1:11" hidden="1" x14ac:dyDescent="0.2">
      <c r="A549" s="1">
        <v>43605</v>
      </c>
      <c r="B549" t="s">
        <v>12</v>
      </c>
      <c r="C549" t="s">
        <v>7</v>
      </c>
      <c r="D549">
        <v>20505460</v>
      </c>
      <c r="E549" t="s">
        <v>458</v>
      </c>
      <c r="G549" s="2">
        <v>28</v>
      </c>
      <c r="H549" s="2">
        <f t="shared" si="32"/>
        <v>8406.7900000000009</v>
      </c>
      <c r="I549" s="2">
        <f t="shared" si="33"/>
        <v>28</v>
      </c>
      <c r="J549" t="s">
        <v>277</v>
      </c>
      <c r="K549">
        <v>2019</v>
      </c>
    </row>
    <row r="550" spans="1:11" hidden="1" x14ac:dyDescent="0.2">
      <c r="A550" s="1">
        <v>43605</v>
      </c>
      <c r="B550" t="s">
        <v>12</v>
      </c>
      <c r="C550" t="s">
        <v>7</v>
      </c>
      <c r="D550">
        <v>20505460</v>
      </c>
      <c r="E550" t="s">
        <v>459</v>
      </c>
      <c r="G550" s="2">
        <v>28</v>
      </c>
      <c r="H550" s="2">
        <f t="shared" si="32"/>
        <v>8434.7900000000009</v>
      </c>
      <c r="I550" s="2">
        <f t="shared" si="33"/>
        <v>28</v>
      </c>
      <c r="J550" t="s">
        <v>277</v>
      </c>
      <c r="K550">
        <v>2019</v>
      </c>
    </row>
    <row r="551" spans="1:11" hidden="1" x14ac:dyDescent="0.2">
      <c r="A551" s="1">
        <v>43605</v>
      </c>
      <c r="B551" t="s">
        <v>12</v>
      </c>
      <c r="C551" t="s">
        <v>7</v>
      </c>
      <c r="D551">
        <v>20505460</v>
      </c>
      <c r="E551" t="s">
        <v>460</v>
      </c>
      <c r="G551" s="2">
        <v>28</v>
      </c>
      <c r="H551" s="2">
        <f t="shared" si="32"/>
        <v>8462.7900000000009</v>
      </c>
      <c r="I551" s="2">
        <f t="shared" si="33"/>
        <v>28</v>
      </c>
      <c r="J551" t="s">
        <v>277</v>
      </c>
      <c r="K551">
        <v>2019</v>
      </c>
    </row>
    <row r="552" spans="1:11" hidden="1" x14ac:dyDescent="0.2">
      <c r="A552" s="1">
        <v>43605</v>
      </c>
      <c r="B552" t="s">
        <v>12</v>
      </c>
      <c r="C552" t="s">
        <v>7</v>
      </c>
      <c r="D552">
        <v>20505460</v>
      </c>
      <c r="E552" t="s">
        <v>462</v>
      </c>
      <c r="G552" s="2">
        <v>28</v>
      </c>
      <c r="H552" s="2">
        <f t="shared" si="32"/>
        <v>8490.7900000000009</v>
      </c>
      <c r="I552" s="2">
        <f t="shared" si="33"/>
        <v>28</v>
      </c>
      <c r="J552" t="s">
        <v>277</v>
      </c>
      <c r="K552">
        <v>2019</v>
      </c>
    </row>
    <row r="553" spans="1:11" hidden="1" x14ac:dyDescent="0.2">
      <c r="A553" s="1">
        <v>43605</v>
      </c>
      <c r="B553" t="s">
        <v>12</v>
      </c>
      <c r="C553" t="s">
        <v>7</v>
      </c>
      <c r="D553">
        <v>20505460</v>
      </c>
      <c r="E553" t="s">
        <v>463</v>
      </c>
      <c r="G553" s="2">
        <v>28</v>
      </c>
      <c r="H553" s="2">
        <f t="shared" si="32"/>
        <v>8518.7900000000009</v>
      </c>
      <c r="I553" s="2">
        <f t="shared" si="33"/>
        <v>28</v>
      </c>
      <c r="J553" t="s">
        <v>277</v>
      </c>
      <c r="K553">
        <v>2019</v>
      </c>
    </row>
    <row r="554" spans="1:11" hidden="1" x14ac:dyDescent="0.2">
      <c r="A554" s="1">
        <v>43605</v>
      </c>
      <c r="B554" t="s">
        <v>12</v>
      </c>
      <c r="C554" t="s">
        <v>7</v>
      </c>
      <c r="D554">
        <v>20505460</v>
      </c>
      <c r="E554" t="s">
        <v>464</v>
      </c>
      <c r="G554" s="2">
        <v>28</v>
      </c>
      <c r="H554" s="2">
        <f t="shared" si="32"/>
        <v>8546.7900000000009</v>
      </c>
      <c r="I554" s="2">
        <f t="shared" si="33"/>
        <v>28</v>
      </c>
      <c r="J554" t="s">
        <v>277</v>
      </c>
      <c r="K554">
        <v>2019</v>
      </c>
    </row>
    <row r="555" spans="1:11" hidden="1" x14ac:dyDescent="0.2">
      <c r="A555" s="1">
        <v>43605</v>
      </c>
      <c r="B555" t="s">
        <v>12</v>
      </c>
      <c r="C555" t="s">
        <v>7</v>
      </c>
      <c r="D555">
        <v>20505460</v>
      </c>
      <c r="E555" t="s">
        <v>454</v>
      </c>
      <c r="G555" s="2">
        <v>56</v>
      </c>
      <c r="H555" s="2">
        <f t="shared" si="32"/>
        <v>8602.7900000000009</v>
      </c>
      <c r="I555" s="2">
        <f t="shared" si="33"/>
        <v>56</v>
      </c>
      <c r="J555" t="s">
        <v>277</v>
      </c>
      <c r="K555">
        <v>2019</v>
      </c>
    </row>
    <row r="556" spans="1:11" hidden="1" x14ac:dyDescent="0.2">
      <c r="A556" s="1">
        <v>43605</v>
      </c>
      <c r="B556" t="s">
        <v>12</v>
      </c>
      <c r="C556" t="s">
        <v>7</v>
      </c>
      <c r="D556">
        <v>20505460</v>
      </c>
      <c r="E556" t="s">
        <v>461</v>
      </c>
      <c r="G556" s="2">
        <v>56</v>
      </c>
      <c r="H556" s="2">
        <f t="shared" si="32"/>
        <v>8658.7900000000009</v>
      </c>
      <c r="I556" s="2">
        <f t="shared" si="33"/>
        <v>56</v>
      </c>
      <c r="J556" t="s">
        <v>277</v>
      </c>
      <c r="K556">
        <v>2019</v>
      </c>
    </row>
    <row r="557" spans="1:11" hidden="1" x14ac:dyDescent="0.2">
      <c r="A557" s="1">
        <v>43606</v>
      </c>
      <c r="B557" t="s">
        <v>12</v>
      </c>
      <c r="C557" t="s">
        <v>7</v>
      </c>
      <c r="D557">
        <v>20505460</v>
      </c>
      <c r="E557" t="s">
        <v>465</v>
      </c>
      <c r="G557" s="2">
        <v>28</v>
      </c>
      <c r="H557" s="2">
        <f t="shared" si="32"/>
        <v>8686.7900000000009</v>
      </c>
      <c r="I557" s="2">
        <f t="shared" si="33"/>
        <v>28</v>
      </c>
      <c r="J557" t="s">
        <v>277</v>
      </c>
      <c r="K557">
        <v>2019</v>
      </c>
    </row>
    <row r="558" spans="1:11" hidden="1" x14ac:dyDescent="0.2">
      <c r="A558" s="1">
        <v>43606</v>
      </c>
      <c r="B558" t="s">
        <v>12</v>
      </c>
      <c r="C558" t="s">
        <v>7</v>
      </c>
      <c r="D558">
        <v>20505460</v>
      </c>
      <c r="E558" t="s">
        <v>466</v>
      </c>
      <c r="G558" s="2">
        <v>75</v>
      </c>
      <c r="H558" s="2">
        <f t="shared" ref="H558:H621" si="34">H557+G558-F558</f>
        <v>8761.7900000000009</v>
      </c>
      <c r="I558" s="2">
        <f t="shared" si="33"/>
        <v>75</v>
      </c>
      <c r="J558" t="s">
        <v>577</v>
      </c>
      <c r="K558">
        <v>2019</v>
      </c>
    </row>
    <row r="559" spans="1:11" hidden="1" x14ac:dyDescent="0.2">
      <c r="A559" s="1">
        <v>43607</v>
      </c>
      <c r="B559" t="s">
        <v>12</v>
      </c>
      <c r="C559" t="s">
        <v>7</v>
      </c>
      <c r="D559">
        <v>20505460</v>
      </c>
      <c r="E559" t="s">
        <v>467</v>
      </c>
      <c r="G559" s="2">
        <v>28</v>
      </c>
      <c r="H559" s="2">
        <f t="shared" si="34"/>
        <v>8789.7900000000009</v>
      </c>
      <c r="I559" s="2">
        <f t="shared" si="33"/>
        <v>28</v>
      </c>
      <c r="J559" t="s">
        <v>277</v>
      </c>
      <c r="K559">
        <v>2019</v>
      </c>
    </row>
    <row r="560" spans="1:11" hidden="1" x14ac:dyDescent="0.2">
      <c r="A560" s="1">
        <v>43607</v>
      </c>
      <c r="B560" t="s">
        <v>12</v>
      </c>
      <c r="C560" t="s">
        <v>7</v>
      </c>
      <c r="D560">
        <v>20505460</v>
      </c>
      <c r="E560" t="s">
        <v>469</v>
      </c>
      <c r="G560" s="2">
        <v>28</v>
      </c>
      <c r="H560" s="2">
        <f t="shared" si="34"/>
        <v>8817.7900000000009</v>
      </c>
      <c r="I560" s="2">
        <f t="shared" si="33"/>
        <v>28</v>
      </c>
      <c r="J560" t="s">
        <v>277</v>
      </c>
      <c r="K560">
        <v>2019</v>
      </c>
    </row>
    <row r="561" spans="1:11" hidden="1" x14ac:dyDescent="0.2">
      <c r="A561" s="1">
        <v>43607</v>
      </c>
      <c r="B561" t="s">
        <v>12</v>
      </c>
      <c r="C561" t="s">
        <v>7</v>
      </c>
      <c r="D561">
        <v>20505460</v>
      </c>
      <c r="E561" t="s">
        <v>470</v>
      </c>
      <c r="G561" s="2">
        <v>28</v>
      </c>
      <c r="H561" s="2">
        <f t="shared" si="34"/>
        <v>8845.7900000000009</v>
      </c>
      <c r="I561" s="2">
        <f t="shared" si="33"/>
        <v>28</v>
      </c>
      <c r="J561" t="s">
        <v>277</v>
      </c>
      <c r="K561">
        <v>2019</v>
      </c>
    </row>
    <row r="562" spans="1:11" hidden="1" x14ac:dyDescent="0.2">
      <c r="A562" s="1">
        <v>43607</v>
      </c>
      <c r="B562" t="s">
        <v>12</v>
      </c>
      <c r="C562" t="s">
        <v>7</v>
      </c>
      <c r="D562">
        <v>20505460</v>
      </c>
      <c r="E562" t="s">
        <v>468</v>
      </c>
      <c r="G562" s="2">
        <v>56</v>
      </c>
      <c r="H562" s="2">
        <f t="shared" si="34"/>
        <v>8901.7900000000009</v>
      </c>
      <c r="I562" s="2">
        <f t="shared" si="33"/>
        <v>56</v>
      </c>
      <c r="J562" t="s">
        <v>277</v>
      </c>
      <c r="K562">
        <v>2019</v>
      </c>
    </row>
    <row r="563" spans="1:11" hidden="1" x14ac:dyDescent="0.2">
      <c r="A563" s="1">
        <v>43608</v>
      </c>
      <c r="B563" t="s">
        <v>12</v>
      </c>
      <c r="C563" t="s">
        <v>7</v>
      </c>
      <c r="D563">
        <v>20505460</v>
      </c>
      <c r="E563" t="s">
        <v>471</v>
      </c>
      <c r="G563" s="2">
        <v>28</v>
      </c>
      <c r="H563" s="2">
        <f t="shared" si="34"/>
        <v>8929.7900000000009</v>
      </c>
      <c r="I563" s="2">
        <f t="shared" si="33"/>
        <v>28</v>
      </c>
      <c r="J563" t="s">
        <v>277</v>
      </c>
      <c r="K563">
        <v>2019</v>
      </c>
    </row>
    <row r="564" spans="1:11" hidden="1" x14ac:dyDescent="0.2">
      <c r="A564" s="1">
        <v>43608</v>
      </c>
      <c r="B564" t="s">
        <v>9</v>
      </c>
      <c r="C564" t="s">
        <v>7</v>
      </c>
      <c r="D564">
        <v>20505460</v>
      </c>
      <c r="E564">
        <v>500263</v>
      </c>
      <c r="G564" s="2">
        <v>100</v>
      </c>
      <c r="H564" s="2">
        <f t="shared" si="34"/>
        <v>9029.7900000000009</v>
      </c>
      <c r="I564" s="2">
        <f t="shared" si="33"/>
        <v>100</v>
      </c>
      <c r="J564" t="s">
        <v>288</v>
      </c>
      <c r="K564">
        <v>2019</v>
      </c>
    </row>
    <row r="565" spans="1:11" hidden="1" x14ac:dyDescent="0.2">
      <c r="A565" s="1">
        <v>43609</v>
      </c>
      <c r="B565" t="s">
        <v>12</v>
      </c>
      <c r="C565" t="s">
        <v>7</v>
      </c>
      <c r="D565">
        <v>20505460</v>
      </c>
      <c r="E565" t="s">
        <v>472</v>
      </c>
      <c r="G565" s="2">
        <v>28</v>
      </c>
      <c r="H565" s="2">
        <f t="shared" si="34"/>
        <v>9057.7900000000009</v>
      </c>
      <c r="I565" s="2">
        <f t="shared" si="33"/>
        <v>28</v>
      </c>
      <c r="J565" t="s">
        <v>277</v>
      </c>
      <c r="K565">
        <v>2019</v>
      </c>
    </row>
    <row r="566" spans="1:11" hidden="1" x14ac:dyDescent="0.2">
      <c r="A566" s="1">
        <v>43609</v>
      </c>
      <c r="B566" t="s">
        <v>12</v>
      </c>
      <c r="C566" t="s">
        <v>7</v>
      </c>
      <c r="D566">
        <v>20505460</v>
      </c>
      <c r="E566" t="s">
        <v>474</v>
      </c>
      <c r="G566" s="2">
        <v>28</v>
      </c>
      <c r="H566" s="2">
        <f t="shared" si="34"/>
        <v>9085.7900000000009</v>
      </c>
      <c r="I566" s="2">
        <f t="shared" si="33"/>
        <v>28</v>
      </c>
      <c r="J566" t="s">
        <v>277</v>
      </c>
      <c r="K566">
        <v>2019</v>
      </c>
    </row>
    <row r="567" spans="1:11" hidden="1" x14ac:dyDescent="0.2">
      <c r="A567" s="1">
        <v>43609</v>
      </c>
      <c r="B567" t="s">
        <v>12</v>
      </c>
      <c r="C567" t="s">
        <v>7</v>
      </c>
      <c r="D567">
        <v>20505460</v>
      </c>
      <c r="E567" t="s">
        <v>473</v>
      </c>
      <c r="G567" s="2">
        <v>56</v>
      </c>
      <c r="H567" s="2">
        <f t="shared" si="34"/>
        <v>9141.7900000000009</v>
      </c>
      <c r="I567" s="2">
        <f t="shared" si="33"/>
        <v>56</v>
      </c>
      <c r="J567" t="s">
        <v>277</v>
      </c>
      <c r="K567">
        <v>2019</v>
      </c>
    </row>
    <row r="568" spans="1:11" hidden="1" x14ac:dyDescent="0.2">
      <c r="A568" s="1">
        <v>43613</v>
      </c>
      <c r="B568" t="s">
        <v>12</v>
      </c>
      <c r="C568" t="s">
        <v>7</v>
      </c>
      <c r="D568">
        <v>20505460</v>
      </c>
      <c r="E568" t="s">
        <v>475</v>
      </c>
      <c r="G568" s="2">
        <v>28</v>
      </c>
      <c r="H568" s="2">
        <f t="shared" si="34"/>
        <v>9169.7900000000009</v>
      </c>
      <c r="I568" s="2">
        <f t="shared" si="33"/>
        <v>28</v>
      </c>
      <c r="J568" t="s">
        <v>277</v>
      </c>
      <c r="K568">
        <v>2019</v>
      </c>
    </row>
    <row r="569" spans="1:11" hidden="1" x14ac:dyDescent="0.2">
      <c r="A569" s="1">
        <v>43613</v>
      </c>
      <c r="B569" t="s">
        <v>12</v>
      </c>
      <c r="C569" t="s">
        <v>7</v>
      </c>
      <c r="D569">
        <v>20505460</v>
      </c>
      <c r="E569" t="s">
        <v>477</v>
      </c>
      <c r="G569" s="2">
        <v>28</v>
      </c>
      <c r="H569" s="2">
        <f t="shared" si="34"/>
        <v>9197.7900000000009</v>
      </c>
      <c r="I569" s="2">
        <f t="shared" si="33"/>
        <v>28</v>
      </c>
      <c r="J569" t="s">
        <v>277</v>
      </c>
      <c r="K569">
        <v>2019</v>
      </c>
    </row>
    <row r="570" spans="1:11" hidden="1" x14ac:dyDescent="0.2">
      <c r="A570" s="1">
        <v>43613</v>
      </c>
      <c r="B570" t="s">
        <v>12</v>
      </c>
      <c r="C570" t="s">
        <v>7</v>
      </c>
      <c r="D570">
        <v>20505460</v>
      </c>
      <c r="E570" t="s">
        <v>478</v>
      </c>
      <c r="G570" s="2">
        <v>28</v>
      </c>
      <c r="H570" s="2">
        <f t="shared" si="34"/>
        <v>9225.7900000000009</v>
      </c>
      <c r="I570" s="2">
        <f t="shared" si="33"/>
        <v>28</v>
      </c>
      <c r="J570" t="s">
        <v>277</v>
      </c>
      <c r="K570">
        <v>2019</v>
      </c>
    </row>
    <row r="571" spans="1:11" hidden="1" x14ac:dyDescent="0.2">
      <c r="A571" s="1">
        <v>43613</v>
      </c>
      <c r="B571" t="s">
        <v>12</v>
      </c>
      <c r="C571" t="s">
        <v>7</v>
      </c>
      <c r="D571">
        <v>20505460</v>
      </c>
      <c r="E571" t="s">
        <v>481</v>
      </c>
      <c r="G571" s="2">
        <v>28</v>
      </c>
      <c r="H571" s="2">
        <f t="shared" si="34"/>
        <v>9253.7900000000009</v>
      </c>
      <c r="I571" s="2">
        <f t="shared" si="33"/>
        <v>28</v>
      </c>
      <c r="J571" t="s">
        <v>277</v>
      </c>
      <c r="K571">
        <v>2019</v>
      </c>
    </row>
    <row r="572" spans="1:11" hidden="1" x14ac:dyDescent="0.2">
      <c r="A572" s="1">
        <v>43613</v>
      </c>
      <c r="B572" t="s">
        <v>12</v>
      </c>
      <c r="C572" t="s">
        <v>7</v>
      </c>
      <c r="D572">
        <v>20505460</v>
      </c>
      <c r="E572" t="s">
        <v>482</v>
      </c>
      <c r="G572" s="2">
        <v>28</v>
      </c>
      <c r="H572" s="2">
        <f t="shared" si="34"/>
        <v>9281.7900000000009</v>
      </c>
      <c r="I572" s="2">
        <f t="shared" si="33"/>
        <v>28</v>
      </c>
      <c r="J572" t="s">
        <v>277</v>
      </c>
      <c r="K572">
        <v>2019</v>
      </c>
    </row>
    <row r="573" spans="1:11" hidden="1" x14ac:dyDescent="0.2">
      <c r="A573" s="1">
        <v>43613</v>
      </c>
      <c r="B573" t="s">
        <v>12</v>
      </c>
      <c r="C573" t="s">
        <v>7</v>
      </c>
      <c r="D573">
        <v>20505460</v>
      </c>
      <c r="E573" t="s">
        <v>483</v>
      </c>
      <c r="G573" s="2">
        <v>28</v>
      </c>
      <c r="H573" s="2">
        <f t="shared" si="34"/>
        <v>9309.7900000000009</v>
      </c>
      <c r="I573" s="2">
        <f t="shared" si="33"/>
        <v>28</v>
      </c>
      <c r="J573" t="s">
        <v>277</v>
      </c>
      <c r="K573">
        <v>2019</v>
      </c>
    </row>
    <row r="574" spans="1:11" hidden="1" x14ac:dyDescent="0.2">
      <c r="A574" s="1">
        <v>43613</v>
      </c>
      <c r="B574" t="s">
        <v>12</v>
      </c>
      <c r="C574" t="s">
        <v>7</v>
      </c>
      <c r="D574">
        <v>20505460</v>
      </c>
      <c r="E574" t="s">
        <v>484</v>
      </c>
      <c r="G574" s="2">
        <v>28</v>
      </c>
      <c r="H574" s="2">
        <f t="shared" si="34"/>
        <v>9337.7900000000009</v>
      </c>
      <c r="I574" s="2">
        <f t="shared" si="33"/>
        <v>28</v>
      </c>
      <c r="J574" t="s">
        <v>277</v>
      </c>
      <c r="K574">
        <v>2019</v>
      </c>
    </row>
    <row r="575" spans="1:11" hidden="1" x14ac:dyDescent="0.2">
      <c r="A575" s="1">
        <v>43613</v>
      </c>
      <c r="B575" t="s">
        <v>12</v>
      </c>
      <c r="C575" t="s">
        <v>7</v>
      </c>
      <c r="D575">
        <v>20505460</v>
      </c>
      <c r="E575" t="s">
        <v>486</v>
      </c>
      <c r="G575" s="2">
        <v>28</v>
      </c>
      <c r="H575" s="2">
        <f t="shared" si="34"/>
        <v>9365.7900000000009</v>
      </c>
      <c r="I575" s="2">
        <f t="shared" si="33"/>
        <v>28</v>
      </c>
      <c r="J575" t="s">
        <v>277</v>
      </c>
      <c r="K575">
        <v>2019</v>
      </c>
    </row>
    <row r="576" spans="1:11" hidden="1" x14ac:dyDescent="0.2">
      <c r="A576" s="1">
        <v>43613</v>
      </c>
      <c r="B576" t="s">
        <v>12</v>
      </c>
      <c r="C576" t="s">
        <v>7</v>
      </c>
      <c r="D576">
        <v>20505460</v>
      </c>
      <c r="E576" t="s">
        <v>487</v>
      </c>
      <c r="G576" s="2">
        <v>28</v>
      </c>
      <c r="H576" s="2">
        <f t="shared" si="34"/>
        <v>9393.7900000000009</v>
      </c>
      <c r="I576" s="2">
        <f t="shared" si="33"/>
        <v>28</v>
      </c>
      <c r="J576" t="s">
        <v>277</v>
      </c>
      <c r="K576">
        <v>2019</v>
      </c>
    </row>
    <row r="577" spans="1:11" hidden="1" x14ac:dyDescent="0.2">
      <c r="A577" s="1">
        <v>43613</v>
      </c>
      <c r="B577" t="s">
        <v>12</v>
      </c>
      <c r="C577" t="s">
        <v>7</v>
      </c>
      <c r="D577">
        <v>20505460</v>
      </c>
      <c r="E577" t="s">
        <v>488</v>
      </c>
      <c r="G577" s="2">
        <v>28</v>
      </c>
      <c r="H577" s="2">
        <f t="shared" si="34"/>
        <v>9421.7900000000009</v>
      </c>
      <c r="I577" s="2">
        <f t="shared" si="33"/>
        <v>28</v>
      </c>
      <c r="J577" t="s">
        <v>277</v>
      </c>
      <c r="K577">
        <v>2019</v>
      </c>
    </row>
    <row r="578" spans="1:11" hidden="1" x14ac:dyDescent="0.2">
      <c r="A578" s="1">
        <v>43613</v>
      </c>
      <c r="B578" t="s">
        <v>12</v>
      </c>
      <c r="C578" t="s">
        <v>7</v>
      </c>
      <c r="D578">
        <v>20505460</v>
      </c>
      <c r="E578" t="s">
        <v>489</v>
      </c>
      <c r="G578" s="2">
        <v>28</v>
      </c>
      <c r="H578" s="2">
        <f t="shared" si="34"/>
        <v>9449.7900000000009</v>
      </c>
      <c r="I578" s="2">
        <f t="shared" si="33"/>
        <v>28</v>
      </c>
      <c r="J578" t="s">
        <v>277</v>
      </c>
      <c r="K578">
        <v>2019</v>
      </c>
    </row>
    <row r="579" spans="1:11" hidden="1" x14ac:dyDescent="0.2">
      <c r="A579" s="1">
        <v>43613</v>
      </c>
      <c r="B579" t="s">
        <v>12</v>
      </c>
      <c r="C579" t="s">
        <v>7</v>
      </c>
      <c r="D579">
        <v>20505460</v>
      </c>
      <c r="E579" t="s">
        <v>476</v>
      </c>
      <c r="G579" s="2">
        <v>56</v>
      </c>
      <c r="H579" s="2">
        <f t="shared" si="34"/>
        <v>9505.7900000000009</v>
      </c>
      <c r="I579" s="2">
        <f t="shared" si="33"/>
        <v>56</v>
      </c>
      <c r="J579" t="s">
        <v>277</v>
      </c>
      <c r="K579">
        <v>2019</v>
      </c>
    </row>
    <row r="580" spans="1:11" hidden="1" x14ac:dyDescent="0.2">
      <c r="A580" s="1">
        <v>43613</v>
      </c>
      <c r="B580" t="s">
        <v>12</v>
      </c>
      <c r="C580" t="s">
        <v>7</v>
      </c>
      <c r="D580">
        <v>20505460</v>
      </c>
      <c r="E580" t="s">
        <v>479</v>
      </c>
      <c r="G580" s="2">
        <v>56</v>
      </c>
      <c r="H580" s="2">
        <f t="shared" si="34"/>
        <v>9561.7900000000009</v>
      </c>
      <c r="I580" s="2">
        <f t="shared" si="33"/>
        <v>56</v>
      </c>
      <c r="J580" t="s">
        <v>277</v>
      </c>
      <c r="K580">
        <v>2019</v>
      </c>
    </row>
    <row r="581" spans="1:11" hidden="1" x14ac:dyDescent="0.2">
      <c r="A581" s="1">
        <v>43613</v>
      </c>
      <c r="B581" t="s">
        <v>12</v>
      </c>
      <c r="C581" t="s">
        <v>7</v>
      </c>
      <c r="D581">
        <v>20505460</v>
      </c>
      <c r="E581" t="s">
        <v>480</v>
      </c>
      <c r="G581" s="2">
        <v>56</v>
      </c>
      <c r="H581" s="2">
        <f t="shared" si="34"/>
        <v>9617.7900000000009</v>
      </c>
      <c r="I581" s="2">
        <f t="shared" si="33"/>
        <v>56</v>
      </c>
      <c r="J581" t="s">
        <v>277</v>
      </c>
      <c r="K581">
        <v>2019</v>
      </c>
    </row>
    <row r="582" spans="1:11" hidden="1" x14ac:dyDescent="0.2">
      <c r="A582" s="1">
        <v>43613</v>
      </c>
      <c r="B582" t="s">
        <v>12</v>
      </c>
      <c r="C582" t="s">
        <v>7</v>
      </c>
      <c r="D582">
        <v>20505460</v>
      </c>
      <c r="E582" t="s">
        <v>485</v>
      </c>
      <c r="G582" s="2">
        <v>56</v>
      </c>
      <c r="H582" s="2">
        <f t="shared" si="34"/>
        <v>9673.7900000000009</v>
      </c>
      <c r="I582" s="2">
        <f t="shared" si="33"/>
        <v>56</v>
      </c>
      <c r="J582" t="s">
        <v>277</v>
      </c>
      <c r="K582">
        <v>2019</v>
      </c>
    </row>
    <row r="583" spans="1:11" hidden="1" x14ac:dyDescent="0.2">
      <c r="A583" s="1">
        <v>43614</v>
      </c>
      <c r="B583" t="s">
        <v>12</v>
      </c>
      <c r="C583" t="s">
        <v>7</v>
      </c>
      <c r="D583">
        <v>20505460</v>
      </c>
      <c r="E583" t="s">
        <v>490</v>
      </c>
      <c r="G583" s="2">
        <v>24</v>
      </c>
      <c r="H583" s="2">
        <f t="shared" si="34"/>
        <v>9697.7900000000009</v>
      </c>
      <c r="I583" s="2">
        <f t="shared" si="33"/>
        <v>24</v>
      </c>
      <c r="J583" t="s">
        <v>273</v>
      </c>
      <c r="K583">
        <v>2019</v>
      </c>
    </row>
    <row r="584" spans="1:11" hidden="1" x14ac:dyDescent="0.2">
      <c r="A584" s="1">
        <v>43614</v>
      </c>
      <c r="B584" t="s">
        <v>12</v>
      </c>
      <c r="C584" t="s">
        <v>7</v>
      </c>
      <c r="D584">
        <v>20505460</v>
      </c>
      <c r="E584" t="s">
        <v>492</v>
      </c>
      <c r="G584" s="2">
        <v>28</v>
      </c>
      <c r="H584" s="2">
        <f t="shared" si="34"/>
        <v>9725.7900000000009</v>
      </c>
      <c r="I584" s="2">
        <f t="shared" si="33"/>
        <v>28</v>
      </c>
      <c r="J584" t="s">
        <v>277</v>
      </c>
      <c r="K584">
        <v>2019</v>
      </c>
    </row>
    <row r="585" spans="1:11" hidden="1" x14ac:dyDescent="0.2">
      <c r="A585" s="1">
        <v>43614</v>
      </c>
      <c r="B585" t="s">
        <v>12</v>
      </c>
      <c r="C585" t="s">
        <v>7</v>
      </c>
      <c r="D585">
        <v>20505460</v>
      </c>
      <c r="E585" t="s">
        <v>493</v>
      </c>
      <c r="G585" s="2">
        <v>28</v>
      </c>
      <c r="H585" s="2">
        <f t="shared" si="34"/>
        <v>9753.7900000000009</v>
      </c>
      <c r="I585" s="2">
        <f t="shared" si="33"/>
        <v>28</v>
      </c>
      <c r="J585" t="s">
        <v>277</v>
      </c>
      <c r="K585">
        <v>2019</v>
      </c>
    </row>
    <row r="586" spans="1:11" hidden="1" x14ac:dyDescent="0.2">
      <c r="A586" s="1">
        <v>43614</v>
      </c>
      <c r="B586" t="s">
        <v>12</v>
      </c>
      <c r="C586" t="s">
        <v>7</v>
      </c>
      <c r="D586">
        <v>20505460</v>
      </c>
      <c r="E586" t="s">
        <v>491</v>
      </c>
      <c r="G586" s="2">
        <v>56</v>
      </c>
      <c r="H586" s="2">
        <f t="shared" si="34"/>
        <v>9809.7900000000009</v>
      </c>
      <c r="I586" s="2">
        <f t="shared" si="33"/>
        <v>56</v>
      </c>
      <c r="J586" t="s">
        <v>277</v>
      </c>
      <c r="K586">
        <v>2019</v>
      </c>
    </row>
    <row r="587" spans="1:11" hidden="1" x14ac:dyDescent="0.2">
      <c r="A587" s="1">
        <v>43614</v>
      </c>
      <c r="B587" t="s">
        <v>12</v>
      </c>
      <c r="C587" t="s">
        <v>7</v>
      </c>
      <c r="D587">
        <v>20505460</v>
      </c>
      <c r="E587" t="s">
        <v>494</v>
      </c>
      <c r="G587" s="2">
        <v>84</v>
      </c>
      <c r="H587" s="2">
        <f t="shared" si="34"/>
        <v>9893.7900000000009</v>
      </c>
      <c r="I587" s="2">
        <f t="shared" si="33"/>
        <v>84</v>
      </c>
      <c r="J587" t="s">
        <v>277</v>
      </c>
      <c r="K587">
        <v>2019</v>
      </c>
    </row>
    <row r="588" spans="1:11" hidden="1" x14ac:dyDescent="0.2">
      <c r="A588" s="1">
        <v>43614</v>
      </c>
      <c r="B588" t="s">
        <v>10</v>
      </c>
      <c r="C588" t="s">
        <v>7</v>
      </c>
      <c r="D588">
        <v>20505460</v>
      </c>
      <c r="E588" t="s">
        <v>11</v>
      </c>
      <c r="G588" s="2">
        <v>150</v>
      </c>
      <c r="H588" s="2">
        <f t="shared" si="34"/>
        <v>10043.790000000001</v>
      </c>
      <c r="I588" s="2">
        <f t="shared" si="33"/>
        <v>150</v>
      </c>
      <c r="J588" t="s">
        <v>273</v>
      </c>
      <c r="K588">
        <v>2019</v>
      </c>
    </row>
    <row r="589" spans="1:11" hidden="1" x14ac:dyDescent="0.2">
      <c r="A589" s="1">
        <v>43615</v>
      </c>
      <c r="B589" t="s">
        <v>12</v>
      </c>
      <c r="C589" t="s">
        <v>7</v>
      </c>
      <c r="D589">
        <v>20505460</v>
      </c>
      <c r="E589" t="s">
        <v>495</v>
      </c>
      <c r="G589" s="2">
        <v>28</v>
      </c>
      <c r="H589" s="2">
        <f t="shared" si="34"/>
        <v>10071.790000000001</v>
      </c>
      <c r="I589" s="2">
        <f t="shared" si="33"/>
        <v>28</v>
      </c>
      <c r="J589" t="s">
        <v>277</v>
      </c>
      <c r="K589">
        <v>2019</v>
      </c>
    </row>
    <row r="590" spans="1:11" hidden="1" x14ac:dyDescent="0.2">
      <c r="A590" s="1">
        <v>43616</v>
      </c>
      <c r="B590" t="s">
        <v>10</v>
      </c>
      <c r="C590" t="s">
        <v>7</v>
      </c>
      <c r="D590">
        <v>20505460</v>
      </c>
      <c r="E590" t="s">
        <v>11</v>
      </c>
      <c r="G590" s="2">
        <v>6</v>
      </c>
      <c r="H590" s="2">
        <f t="shared" si="34"/>
        <v>10077.790000000001</v>
      </c>
      <c r="I590" s="2">
        <f t="shared" si="33"/>
        <v>6</v>
      </c>
      <c r="J590" t="s">
        <v>273</v>
      </c>
      <c r="K590">
        <v>2019</v>
      </c>
    </row>
    <row r="591" spans="1:11" hidden="1" x14ac:dyDescent="0.2">
      <c r="A591" s="1">
        <v>43619</v>
      </c>
      <c r="B591" t="s">
        <v>12</v>
      </c>
      <c r="C591" t="s">
        <v>7</v>
      </c>
      <c r="D591">
        <v>20505460</v>
      </c>
      <c r="E591" t="s">
        <v>497</v>
      </c>
      <c r="G591" s="2">
        <v>24</v>
      </c>
      <c r="H591" s="2">
        <f t="shared" si="34"/>
        <v>10101.790000000001</v>
      </c>
      <c r="I591" s="2">
        <f t="shared" si="33"/>
        <v>24</v>
      </c>
      <c r="J591" t="s">
        <v>277</v>
      </c>
      <c r="K591">
        <v>2019</v>
      </c>
    </row>
    <row r="592" spans="1:11" hidden="1" x14ac:dyDescent="0.2">
      <c r="A592" s="1">
        <v>43619</v>
      </c>
      <c r="B592" t="s">
        <v>12</v>
      </c>
      <c r="C592" t="s">
        <v>7</v>
      </c>
      <c r="D592">
        <v>20505460</v>
      </c>
      <c r="E592" t="s">
        <v>496</v>
      </c>
      <c r="G592" s="2">
        <v>28</v>
      </c>
      <c r="H592" s="2">
        <f t="shared" si="34"/>
        <v>10129.790000000001</v>
      </c>
      <c r="I592" s="2">
        <f t="shared" si="33"/>
        <v>28</v>
      </c>
      <c r="J592" t="s">
        <v>277</v>
      </c>
      <c r="K592">
        <v>2019</v>
      </c>
    </row>
    <row r="593" spans="1:12" hidden="1" x14ac:dyDescent="0.2">
      <c r="A593" s="1">
        <v>43620</v>
      </c>
      <c r="B593" t="s">
        <v>12</v>
      </c>
      <c r="C593" t="s">
        <v>7</v>
      </c>
      <c r="D593">
        <v>20505460</v>
      </c>
      <c r="E593" t="s">
        <v>498</v>
      </c>
      <c r="G593" s="2">
        <v>6</v>
      </c>
      <c r="H593" s="2">
        <f t="shared" si="34"/>
        <v>10135.790000000001</v>
      </c>
      <c r="I593" s="2">
        <f t="shared" si="33"/>
        <v>6</v>
      </c>
      <c r="J593" t="s">
        <v>277</v>
      </c>
      <c r="K593">
        <v>2019</v>
      </c>
    </row>
    <row r="594" spans="1:12" hidden="1" x14ac:dyDescent="0.2">
      <c r="A594" s="1">
        <v>43627</v>
      </c>
      <c r="B594" t="s">
        <v>372</v>
      </c>
      <c r="C594" t="s">
        <v>7</v>
      </c>
      <c r="D594">
        <v>20505460</v>
      </c>
      <c r="E594" t="s">
        <v>500</v>
      </c>
      <c r="F594" s="2">
        <v>40</v>
      </c>
      <c r="H594" s="2">
        <f t="shared" si="34"/>
        <v>10095.790000000001</v>
      </c>
      <c r="I594" s="2">
        <f t="shared" si="33"/>
        <v>-40</v>
      </c>
      <c r="J594" t="s">
        <v>280</v>
      </c>
      <c r="K594">
        <v>2019</v>
      </c>
    </row>
    <row r="595" spans="1:12" hidden="1" x14ac:dyDescent="0.2">
      <c r="A595" s="1">
        <v>43627</v>
      </c>
      <c r="B595" t="s">
        <v>372</v>
      </c>
      <c r="C595" t="s">
        <v>7</v>
      </c>
      <c r="D595">
        <v>20505460</v>
      </c>
      <c r="E595" t="s">
        <v>499</v>
      </c>
      <c r="F595" s="2">
        <v>100</v>
      </c>
      <c r="H595" s="2">
        <f t="shared" si="34"/>
        <v>9995.7900000000009</v>
      </c>
      <c r="I595" s="2">
        <f t="shared" si="33"/>
        <v>-100</v>
      </c>
      <c r="J595" t="s">
        <v>280</v>
      </c>
      <c r="K595">
        <v>2019</v>
      </c>
    </row>
    <row r="596" spans="1:12" hidden="1" x14ac:dyDescent="0.2">
      <c r="A596" s="1">
        <v>43627</v>
      </c>
      <c r="B596" t="s">
        <v>372</v>
      </c>
      <c r="C596" t="s">
        <v>7</v>
      </c>
      <c r="D596">
        <v>20505460</v>
      </c>
      <c r="E596" t="s">
        <v>501</v>
      </c>
      <c r="F596" s="2">
        <v>120</v>
      </c>
      <c r="H596" s="2">
        <f t="shared" si="34"/>
        <v>9875.7900000000009</v>
      </c>
      <c r="I596" s="2">
        <f t="shared" si="33"/>
        <v>-120</v>
      </c>
      <c r="J596" t="s">
        <v>280</v>
      </c>
      <c r="K596">
        <v>2019</v>
      </c>
    </row>
    <row r="597" spans="1:12" hidden="1" x14ac:dyDescent="0.2">
      <c r="A597" s="1">
        <v>43627</v>
      </c>
      <c r="B597" t="s">
        <v>372</v>
      </c>
      <c r="C597" t="s">
        <v>7</v>
      </c>
      <c r="D597">
        <v>20505460</v>
      </c>
      <c r="E597" t="s">
        <v>502</v>
      </c>
      <c r="F597" s="2">
        <v>120</v>
      </c>
      <c r="H597" s="2">
        <f t="shared" si="34"/>
        <v>9755.7900000000009</v>
      </c>
      <c r="I597" s="2">
        <f t="shared" si="33"/>
        <v>-120</v>
      </c>
      <c r="J597" t="s">
        <v>280</v>
      </c>
      <c r="K597">
        <v>2019</v>
      </c>
    </row>
    <row r="598" spans="1:12" hidden="1" x14ac:dyDescent="0.2">
      <c r="A598" s="1">
        <v>43628</v>
      </c>
      <c r="B598" t="s">
        <v>8</v>
      </c>
      <c r="C598" t="s">
        <v>7</v>
      </c>
      <c r="D598">
        <v>20505460</v>
      </c>
      <c r="E598">
        <v>468</v>
      </c>
      <c r="F598" s="2">
        <v>60</v>
      </c>
      <c r="H598" s="2">
        <f t="shared" si="34"/>
        <v>9695.7900000000009</v>
      </c>
      <c r="I598" s="2">
        <f t="shared" si="33"/>
        <v>-60</v>
      </c>
      <c r="J598" t="s">
        <v>280</v>
      </c>
      <c r="K598">
        <v>2019</v>
      </c>
      <c r="L598" t="s">
        <v>591</v>
      </c>
    </row>
    <row r="599" spans="1:12" hidden="1" x14ac:dyDescent="0.2">
      <c r="A599" s="1">
        <v>43628</v>
      </c>
      <c r="B599" t="s">
        <v>12</v>
      </c>
      <c r="C599" t="s">
        <v>7</v>
      </c>
      <c r="D599">
        <v>20505460</v>
      </c>
      <c r="E599" t="s">
        <v>503</v>
      </c>
      <c r="G599" s="2">
        <v>56</v>
      </c>
      <c r="H599" s="2">
        <f t="shared" si="34"/>
        <v>9751.7900000000009</v>
      </c>
      <c r="I599" s="2">
        <f t="shared" si="33"/>
        <v>56</v>
      </c>
      <c r="J599" t="s">
        <v>277</v>
      </c>
      <c r="K599">
        <v>2019</v>
      </c>
    </row>
    <row r="600" spans="1:12" hidden="1" x14ac:dyDescent="0.2">
      <c r="A600" s="1">
        <v>43628</v>
      </c>
      <c r="B600" t="s">
        <v>9</v>
      </c>
      <c r="C600" t="s">
        <v>7</v>
      </c>
      <c r="D600">
        <v>20505460</v>
      </c>
      <c r="E600">
        <v>500264</v>
      </c>
      <c r="G600" s="2">
        <v>112</v>
      </c>
      <c r="H600" s="2">
        <f t="shared" si="34"/>
        <v>9863.7900000000009</v>
      </c>
      <c r="I600" s="2">
        <f t="shared" si="33"/>
        <v>112</v>
      </c>
      <c r="J600" t="s">
        <v>277</v>
      </c>
      <c r="K600">
        <v>2019</v>
      </c>
    </row>
    <row r="601" spans="1:12" hidden="1" x14ac:dyDescent="0.2">
      <c r="A601" s="1">
        <v>43630</v>
      </c>
      <c r="B601" t="s">
        <v>6</v>
      </c>
      <c r="C601" t="s">
        <v>7</v>
      </c>
      <c r="D601">
        <v>20505460</v>
      </c>
      <c r="E601">
        <v>466</v>
      </c>
      <c r="F601" s="2">
        <v>40</v>
      </c>
      <c r="H601" s="2">
        <f t="shared" si="34"/>
        <v>9823.7900000000009</v>
      </c>
      <c r="I601" s="2">
        <f t="shared" si="33"/>
        <v>-40</v>
      </c>
      <c r="J601" t="s">
        <v>280</v>
      </c>
      <c r="K601">
        <v>2019</v>
      </c>
    </row>
    <row r="602" spans="1:12" hidden="1" x14ac:dyDescent="0.2">
      <c r="A602" s="1">
        <v>43634</v>
      </c>
      <c r="B602" t="s">
        <v>6</v>
      </c>
      <c r="C602" t="s">
        <v>7</v>
      </c>
      <c r="D602">
        <v>20505460</v>
      </c>
      <c r="E602">
        <v>467</v>
      </c>
      <c r="F602" s="2">
        <v>120</v>
      </c>
      <c r="H602" s="2">
        <f t="shared" si="34"/>
        <v>9703.7900000000009</v>
      </c>
      <c r="I602" s="2">
        <f t="shared" si="33"/>
        <v>-120</v>
      </c>
      <c r="J602" t="s">
        <v>280</v>
      </c>
      <c r="K602">
        <v>2019</v>
      </c>
    </row>
    <row r="603" spans="1:12" hidden="1" x14ac:dyDescent="0.2">
      <c r="A603" s="1">
        <v>43641</v>
      </c>
      <c r="B603" t="s">
        <v>6</v>
      </c>
      <c r="C603" t="s">
        <v>7</v>
      </c>
      <c r="D603">
        <v>20505460</v>
      </c>
      <c r="E603">
        <v>464</v>
      </c>
      <c r="F603" s="2">
        <v>20</v>
      </c>
      <c r="H603" s="2">
        <f t="shared" si="34"/>
        <v>9683.7900000000009</v>
      </c>
      <c r="I603" s="2">
        <f t="shared" si="33"/>
        <v>-20</v>
      </c>
      <c r="J603" t="s">
        <v>280</v>
      </c>
      <c r="K603">
        <v>2019</v>
      </c>
    </row>
    <row r="604" spans="1:12" hidden="1" x14ac:dyDescent="0.2">
      <c r="A604" s="1">
        <v>43644</v>
      </c>
      <c r="B604" t="s">
        <v>10</v>
      </c>
      <c r="C604" t="s">
        <v>7</v>
      </c>
      <c r="D604">
        <v>20505460</v>
      </c>
      <c r="E604" t="s">
        <v>11</v>
      </c>
      <c r="G604" s="2">
        <v>12</v>
      </c>
      <c r="H604" s="2">
        <f t="shared" si="34"/>
        <v>9695.7900000000009</v>
      </c>
      <c r="I604" s="2">
        <f t="shared" si="33"/>
        <v>12</v>
      </c>
      <c r="J604" t="s">
        <v>273</v>
      </c>
      <c r="K604">
        <v>2019</v>
      </c>
    </row>
    <row r="605" spans="1:12" hidden="1" x14ac:dyDescent="0.2">
      <c r="A605" s="1">
        <v>43650</v>
      </c>
      <c r="B605" t="s">
        <v>8</v>
      </c>
      <c r="C605" t="s">
        <v>7</v>
      </c>
      <c r="D605">
        <v>20505460</v>
      </c>
      <c r="E605">
        <v>469</v>
      </c>
      <c r="F605" s="2">
        <v>9</v>
      </c>
      <c r="H605" s="2">
        <f t="shared" si="34"/>
        <v>9686.7900000000009</v>
      </c>
      <c r="I605" s="2">
        <f t="shared" ref="I605:I668" si="35">G605-F605</f>
        <v>-9</v>
      </c>
      <c r="J605" t="s">
        <v>580</v>
      </c>
      <c r="K605">
        <v>2019</v>
      </c>
      <c r="L605" t="s">
        <v>592</v>
      </c>
    </row>
    <row r="606" spans="1:12" hidden="1" x14ac:dyDescent="0.2">
      <c r="A606" s="1">
        <v>43650</v>
      </c>
      <c r="B606" t="s">
        <v>12</v>
      </c>
      <c r="C606" t="s">
        <v>7</v>
      </c>
      <c r="D606">
        <v>20505460</v>
      </c>
      <c r="E606" t="s">
        <v>504</v>
      </c>
      <c r="G606" s="2">
        <v>12</v>
      </c>
      <c r="H606" s="2">
        <f t="shared" si="34"/>
        <v>9698.7900000000009</v>
      </c>
      <c r="I606" s="2">
        <f t="shared" si="35"/>
        <v>12</v>
      </c>
      <c r="J606" t="s">
        <v>277</v>
      </c>
      <c r="K606">
        <v>2019</v>
      </c>
    </row>
    <row r="607" spans="1:12" hidden="1" x14ac:dyDescent="0.2">
      <c r="A607" s="1">
        <v>43650</v>
      </c>
      <c r="B607" t="s">
        <v>6</v>
      </c>
      <c r="C607" t="s">
        <v>7</v>
      </c>
      <c r="D607">
        <v>20505460</v>
      </c>
      <c r="E607">
        <v>463</v>
      </c>
      <c r="F607" s="2">
        <v>60</v>
      </c>
      <c r="H607" s="2">
        <f t="shared" si="34"/>
        <v>9638.7900000000009</v>
      </c>
      <c r="I607" s="2">
        <f t="shared" si="35"/>
        <v>-60</v>
      </c>
      <c r="J607" t="s">
        <v>580</v>
      </c>
      <c r="K607">
        <v>2019</v>
      </c>
      <c r="L607" t="s">
        <v>581</v>
      </c>
    </row>
    <row r="608" spans="1:12" hidden="1" x14ac:dyDescent="0.2">
      <c r="A608" s="1">
        <v>43650</v>
      </c>
      <c r="B608" t="s">
        <v>9</v>
      </c>
      <c r="C608" t="s">
        <v>7</v>
      </c>
      <c r="D608">
        <v>20505460</v>
      </c>
      <c r="E608">
        <v>500265</v>
      </c>
      <c r="G608" s="2">
        <v>16</v>
      </c>
      <c r="H608" s="2">
        <f t="shared" si="34"/>
        <v>9654.7900000000009</v>
      </c>
      <c r="I608" s="2">
        <f t="shared" si="35"/>
        <v>16</v>
      </c>
      <c r="J608" t="s">
        <v>277</v>
      </c>
      <c r="K608">
        <v>2019</v>
      </c>
    </row>
    <row r="609" spans="1:12" hidden="1" x14ac:dyDescent="0.2">
      <c r="A609" s="1">
        <v>43657</v>
      </c>
      <c r="B609" t="s">
        <v>6</v>
      </c>
      <c r="C609" t="s">
        <v>7</v>
      </c>
      <c r="D609">
        <v>20505460</v>
      </c>
      <c r="E609">
        <v>465</v>
      </c>
      <c r="F609" s="2">
        <v>120</v>
      </c>
      <c r="H609" s="2">
        <f t="shared" si="34"/>
        <v>9534.7900000000009</v>
      </c>
      <c r="I609" s="2">
        <f t="shared" si="35"/>
        <v>-120</v>
      </c>
      <c r="J609" t="s">
        <v>280</v>
      </c>
      <c r="K609">
        <v>2019</v>
      </c>
    </row>
    <row r="610" spans="1:12" hidden="1" x14ac:dyDescent="0.2">
      <c r="A610" s="1">
        <v>43661</v>
      </c>
      <c r="B610" t="s">
        <v>372</v>
      </c>
      <c r="C610" t="s">
        <v>7</v>
      </c>
      <c r="D610">
        <v>20505460</v>
      </c>
      <c r="E610" t="s">
        <v>506</v>
      </c>
      <c r="F610" s="2">
        <v>20</v>
      </c>
      <c r="H610" s="2">
        <f t="shared" si="34"/>
        <v>9514.7900000000009</v>
      </c>
      <c r="I610" s="2">
        <f t="shared" si="35"/>
        <v>-20</v>
      </c>
      <c r="J610" t="s">
        <v>280</v>
      </c>
      <c r="K610">
        <v>2019</v>
      </c>
    </row>
    <row r="611" spans="1:12" hidden="1" x14ac:dyDescent="0.2">
      <c r="A611" s="1">
        <v>43661</v>
      </c>
      <c r="B611" t="s">
        <v>8</v>
      </c>
      <c r="C611" t="s">
        <v>7</v>
      </c>
      <c r="D611">
        <v>20505460</v>
      </c>
      <c r="E611">
        <v>471</v>
      </c>
      <c r="F611" s="2">
        <v>80</v>
      </c>
      <c r="H611" s="2">
        <f t="shared" si="34"/>
        <v>9434.7900000000009</v>
      </c>
      <c r="I611" s="2">
        <f t="shared" si="35"/>
        <v>-80</v>
      </c>
      <c r="J611" t="s">
        <v>280</v>
      </c>
      <c r="K611">
        <v>2019</v>
      </c>
      <c r="L611" t="s">
        <v>593</v>
      </c>
    </row>
    <row r="612" spans="1:12" hidden="1" x14ac:dyDescent="0.2">
      <c r="A612" s="1">
        <v>43661</v>
      </c>
      <c r="B612" t="s">
        <v>372</v>
      </c>
      <c r="C612" t="s">
        <v>7</v>
      </c>
      <c r="D612">
        <v>20505460</v>
      </c>
      <c r="E612" t="s">
        <v>505</v>
      </c>
      <c r="F612" s="2">
        <v>80</v>
      </c>
      <c r="H612" s="2">
        <f t="shared" si="34"/>
        <v>9354.7900000000009</v>
      </c>
      <c r="I612" s="2">
        <f t="shared" si="35"/>
        <v>-80</v>
      </c>
      <c r="J612" t="s">
        <v>280</v>
      </c>
      <c r="K612">
        <v>2019</v>
      </c>
    </row>
    <row r="613" spans="1:12" hidden="1" x14ac:dyDescent="0.2">
      <c r="A613" s="1">
        <v>43661</v>
      </c>
      <c r="B613" t="s">
        <v>372</v>
      </c>
      <c r="C613" t="s">
        <v>7</v>
      </c>
      <c r="D613">
        <v>20505460</v>
      </c>
      <c r="E613" t="s">
        <v>508</v>
      </c>
      <c r="F613" s="2">
        <v>80</v>
      </c>
      <c r="H613" s="2">
        <f t="shared" si="34"/>
        <v>9274.7900000000009</v>
      </c>
      <c r="I613" s="2">
        <f t="shared" si="35"/>
        <v>-80</v>
      </c>
      <c r="J613" t="s">
        <v>280</v>
      </c>
      <c r="K613">
        <v>2019</v>
      </c>
    </row>
    <row r="614" spans="1:12" hidden="1" x14ac:dyDescent="0.2">
      <c r="A614" s="1">
        <v>43661</v>
      </c>
      <c r="B614" t="s">
        <v>372</v>
      </c>
      <c r="C614" t="s">
        <v>7</v>
      </c>
      <c r="D614">
        <v>20505460</v>
      </c>
      <c r="E614" t="s">
        <v>510</v>
      </c>
      <c r="F614" s="2">
        <v>80</v>
      </c>
      <c r="H614" s="2">
        <f t="shared" si="34"/>
        <v>9194.7900000000009</v>
      </c>
      <c r="I614" s="2">
        <f t="shared" si="35"/>
        <v>-80</v>
      </c>
      <c r="J614" t="s">
        <v>280</v>
      </c>
      <c r="K614">
        <v>2019</v>
      </c>
    </row>
    <row r="615" spans="1:12" hidden="1" x14ac:dyDescent="0.2">
      <c r="A615" s="1">
        <v>43661</v>
      </c>
      <c r="B615" t="s">
        <v>372</v>
      </c>
      <c r="C615" t="s">
        <v>7</v>
      </c>
      <c r="D615">
        <v>20505460</v>
      </c>
      <c r="E615" t="s">
        <v>507</v>
      </c>
      <c r="F615" s="2">
        <v>100</v>
      </c>
      <c r="H615" s="2">
        <f t="shared" si="34"/>
        <v>9094.7900000000009</v>
      </c>
      <c r="I615" s="2">
        <f t="shared" si="35"/>
        <v>-100</v>
      </c>
      <c r="J615" t="s">
        <v>280</v>
      </c>
      <c r="K615">
        <v>2019</v>
      </c>
    </row>
    <row r="616" spans="1:12" hidden="1" x14ac:dyDescent="0.2">
      <c r="A616" s="1">
        <v>43661</v>
      </c>
      <c r="B616" t="s">
        <v>372</v>
      </c>
      <c r="C616" t="s">
        <v>7</v>
      </c>
      <c r="D616">
        <v>20505460</v>
      </c>
      <c r="E616" t="s">
        <v>509</v>
      </c>
      <c r="F616" s="2">
        <v>100</v>
      </c>
      <c r="H616" s="2">
        <f t="shared" si="34"/>
        <v>8994.7900000000009</v>
      </c>
      <c r="I616" s="2">
        <f t="shared" si="35"/>
        <v>-100</v>
      </c>
      <c r="J616" t="s">
        <v>280</v>
      </c>
      <c r="K616">
        <v>2019</v>
      </c>
    </row>
    <row r="617" spans="1:12" hidden="1" x14ac:dyDescent="0.2">
      <c r="A617" s="1">
        <v>43661</v>
      </c>
      <c r="B617" t="s">
        <v>372</v>
      </c>
      <c r="C617" t="s">
        <v>7</v>
      </c>
      <c r="D617">
        <v>20505460</v>
      </c>
      <c r="E617" t="s">
        <v>511</v>
      </c>
      <c r="F617" s="2">
        <v>100</v>
      </c>
      <c r="H617" s="2">
        <f t="shared" si="34"/>
        <v>8894.7900000000009</v>
      </c>
      <c r="I617" s="2">
        <f t="shared" si="35"/>
        <v>-100</v>
      </c>
      <c r="J617" t="s">
        <v>280</v>
      </c>
      <c r="K617">
        <v>2019</v>
      </c>
    </row>
    <row r="618" spans="1:12" hidden="1" x14ac:dyDescent="0.2">
      <c r="A618" s="1">
        <v>43662</v>
      </c>
      <c r="B618" t="s">
        <v>9</v>
      </c>
      <c r="C618" t="s">
        <v>7</v>
      </c>
      <c r="D618">
        <v>20505460</v>
      </c>
      <c r="E618">
        <v>500266</v>
      </c>
      <c r="G618" s="2">
        <v>206.2</v>
      </c>
      <c r="H618" s="2">
        <f t="shared" si="34"/>
        <v>9100.9900000000016</v>
      </c>
      <c r="I618" s="2">
        <f t="shared" si="35"/>
        <v>206.2</v>
      </c>
      <c r="J618" t="s">
        <v>597</v>
      </c>
      <c r="K618">
        <v>2019</v>
      </c>
    </row>
    <row r="619" spans="1:12" hidden="1" x14ac:dyDescent="0.2">
      <c r="A619" s="1">
        <v>43662</v>
      </c>
      <c r="B619" t="s">
        <v>372</v>
      </c>
      <c r="C619" t="s">
        <v>7</v>
      </c>
      <c r="D619">
        <v>20505460</v>
      </c>
      <c r="E619" t="s">
        <v>512</v>
      </c>
      <c r="F619" s="2">
        <v>220</v>
      </c>
      <c r="H619" s="2">
        <f t="shared" si="34"/>
        <v>8880.9900000000016</v>
      </c>
      <c r="I619" s="2">
        <f t="shared" si="35"/>
        <v>-220</v>
      </c>
      <c r="J619" t="s">
        <v>280</v>
      </c>
      <c r="K619">
        <v>2019</v>
      </c>
    </row>
    <row r="620" spans="1:12" hidden="1" x14ac:dyDescent="0.2">
      <c r="A620" s="1">
        <v>43682</v>
      </c>
      <c r="B620" t="s">
        <v>10</v>
      </c>
      <c r="C620" t="s">
        <v>7</v>
      </c>
      <c r="D620">
        <v>20505460</v>
      </c>
      <c r="E620" t="s">
        <v>11</v>
      </c>
      <c r="G620" s="2">
        <v>18</v>
      </c>
      <c r="H620" s="2">
        <f t="shared" si="34"/>
        <v>8898.9900000000016</v>
      </c>
      <c r="I620" s="2">
        <f t="shared" si="35"/>
        <v>18</v>
      </c>
      <c r="J620" t="s">
        <v>273</v>
      </c>
      <c r="K620">
        <v>2019</v>
      </c>
    </row>
    <row r="621" spans="1:12" hidden="1" x14ac:dyDescent="0.2">
      <c r="A621" s="1">
        <v>43690</v>
      </c>
      <c r="B621" t="s">
        <v>6</v>
      </c>
      <c r="C621" t="s">
        <v>7</v>
      </c>
      <c r="D621">
        <v>20505460</v>
      </c>
      <c r="E621">
        <v>477</v>
      </c>
      <c r="F621" s="2">
        <v>206.2</v>
      </c>
      <c r="H621" s="2">
        <f t="shared" si="34"/>
        <v>8692.7900000000009</v>
      </c>
      <c r="I621" s="2">
        <f t="shared" si="35"/>
        <v>-206.2</v>
      </c>
      <c r="J621" t="s">
        <v>307</v>
      </c>
      <c r="K621">
        <v>2019</v>
      </c>
      <c r="L621" t="s">
        <v>594</v>
      </c>
    </row>
    <row r="622" spans="1:12" hidden="1" x14ac:dyDescent="0.2">
      <c r="A622" s="1">
        <v>43691</v>
      </c>
      <c r="B622" t="s">
        <v>12</v>
      </c>
      <c r="C622" t="s">
        <v>7</v>
      </c>
      <c r="D622">
        <v>20505460</v>
      </c>
      <c r="E622" t="s">
        <v>513</v>
      </c>
      <c r="G622" s="2">
        <v>16</v>
      </c>
      <c r="H622" s="2">
        <f t="shared" ref="H622:H685" si="36">H621+G622-F622</f>
        <v>8708.7900000000009</v>
      </c>
      <c r="I622" s="2">
        <f t="shared" si="35"/>
        <v>16</v>
      </c>
      <c r="J622" t="s">
        <v>277</v>
      </c>
      <c r="K622">
        <v>2019</v>
      </c>
    </row>
    <row r="623" spans="1:12" hidden="1" x14ac:dyDescent="0.2">
      <c r="A623" s="1">
        <v>43691</v>
      </c>
      <c r="B623" t="s">
        <v>12</v>
      </c>
      <c r="C623" t="s">
        <v>7</v>
      </c>
      <c r="D623">
        <v>20505460</v>
      </c>
      <c r="E623" t="s">
        <v>514</v>
      </c>
      <c r="G623" s="2">
        <v>16</v>
      </c>
      <c r="H623" s="2">
        <f t="shared" si="36"/>
        <v>8724.7900000000009</v>
      </c>
      <c r="I623" s="2">
        <f t="shared" si="35"/>
        <v>16</v>
      </c>
      <c r="J623" t="s">
        <v>277</v>
      </c>
      <c r="K623">
        <v>2019</v>
      </c>
    </row>
    <row r="624" spans="1:12" hidden="1" x14ac:dyDescent="0.2">
      <c r="A624" s="1">
        <v>43691</v>
      </c>
      <c r="B624" t="s">
        <v>12</v>
      </c>
      <c r="C624" t="s">
        <v>7</v>
      </c>
      <c r="D624">
        <v>20505460</v>
      </c>
      <c r="E624" t="s">
        <v>515</v>
      </c>
      <c r="G624" s="2">
        <v>16</v>
      </c>
      <c r="H624" s="2">
        <f t="shared" si="36"/>
        <v>8740.7900000000009</v>
      </c>
      <c r="I624" s="2">
        <f t="shared" si="35"/>
        <v>16</v>
      </c>
      <c r="J624" t="s">
        <v>277</v>
      </c>
      <c r="K624">
        <v>2019</v>
      </c>
    </row>
    <row r="625" spans="1:11" hidden="1" x14ac:dyDescent="0.2">
      <c r="A625" s="1">
        <v>43691</v>
      </c>
      <c r="B625" t="s">
        <v>12</v>
      </c>
      <c r="C625" t="s">
        <v>7</v>
      </c>
      <c r="D625">
        <v>20505460</v>
      </c>
      <c r="E625" t="s">
        <v>517</v>
      </c>
      <c r="G625" s="2">
        <v>16</v>
      </c>
      <c r="H625" s="2">
        <f t="shared" si="36"/>
        <v>8756.7900000000009</v>
      </c>
      <c r="I625" s="2">
        <f t="shared" si="35"/>
        <v>16</v>
      </c>
      <c r="J625" t="s">
        <v>277</v>
      </c>
      <c r="K625">
        <v>2019</v>
      </c>
    </row>
    <row r="626" spans="1:11" hidden="1" x14ac:dyDescent="0.2">
      <c r="A626" s="1">
        <v>43691</v>
      </c>
      <c r="B626" t="s">
        <v>12</v>
      </c>
      <c r="C626" t="s">
        <v>7</v>
      </c>
      <c r="D626">
        <v>20505460</v>
      </c>
      <c r="E626" t="s">
        <v>518</v>
      </c>
      <c r="G626" s="2">
        <v>16</v>
      </c>
      <c r="H626" s="2">
        <f t="shared" si="36"/>
        <v>8772.7900000000009</v>
      </c>
      <c r="I626" s="2">
        <f t="shared" si="35"/>
        <v>16</v>
      </c>
      <c r="J626" t="s">
        <v>277</v>
      </c>
      <c r="K626">
        <v>2019</v>
      </c>
    </row>
    <row r="627" spans="1:11" hidden="1" x14ac:dyDescent="0.2">
      <c r="A627" s="1">
        <v>43691</v>
      </c>
      <c r="B627" t="s">
        <v>12</v>
      </c>
      <c r="C627" t="s">
        <v>7</v>
      </c>
      <c r="D627">
        <v>20505460</v>
      </c>
      <c r="E627" t="s">
        <v>516</v>
      </c>
      <c r="G627" s="2">
        <v>32</v>
      </c>
      <c r="H627" s="2">
        <f t="shared" si="36"/>
        <v>8804.7900000000009</v>
      </c>
      <c r="I627" s="2">
        <f t="shared" si="35"/>
        <v>32</v>
      </c>
      <c r="J627" t="s">
        <v>277</v>
      </c>
      <c r="K627">
        <v>2019</v>
      </c>
    </row>
    <row r="628" spans="1:11" hidden="1" x14ac:dyDescent="0.2">
      <c r="A628" s="1">
        <v>43692</v>
      </c>
      <c r="B628" t="s">
        <v>12</v>
      </c>
      <c r="C628" t="s">
        <v>7</v>
      </c>
      <c r="D628">
        <v>20505460</v>
      </c>
      <c r="E628" t="s">
        <v>520</v>
      </c>
      <c r="G628" s="2">
        <v>16</v>
      </c>
      <c r="H628" s="2">
        <f t="shared" si="36"/>
        <v>8820.7900000000009</v>
      </c>
      <c r="I628" s="2">
        <f t="shared" si="35"/>
        <v>16</v>
      </c>
      <c r="J628" t="s">
        <v>277</v>
      </c>
      <c r="K628">
        <v>2019</v>
      </c>
    </row>
    <row r="629" spans="1:11" hidden="1" x14ac:dyDescent="0.2">
      <c r="A629" s="1">
        <v>43692</v>
      </c>
      <c r="B629" t="s">
        <v>12</v>
      </c>
      <c r="C629" t="s">
        <v>7</v>
      </c>
      <c r="D629">
        <v>20505460</v>
      </c>
      <c r="E629" t="s">
        <v>521</v>
      </c>
      <c r="G629" s="2">
        <v>16</v>
      </c>
      <c r="H629" s="2">
        <f t="shared" si="36"/>
        <v>8836.7900000000009</v>
      </c>
      <c r="I629" s="2">
        <f t="shared" si="35"/>
        <v>16</v>
      </c>
      <c r="J629" t="s">
        <v>277</v>
      </c>
      <c r="K629">
        <v>2019</v>
      </c>
    </row>
    <row r="630" spans="1:11" hidden="1" x14ac:dyDescent="0.2">
      <c r="A630" s="1">
        <v>43692</v>
      </c>
      <c r="B630" t="s">
        <v>12</v>
      </c>
      <c r="C630" t="s">
        <v>7</v>
      </c>
      <c r="D630">
        <v>20505460</v>
      </c>
      <c r="E630" t="s">
        <v>522</v>
      </c>
      <c r="G630" s="2">
        <v>16</v>
      </c>
      <c r="H630" s="2">
        <f t="shared" si="36"/>
        <v>8852.7900000000009</v>
      </c>
      <c r="I630" s="2">
        <f t="shared" si="35"/>
        <v>16</v>
      </c>
      <c r="J630" t="s">
        <v>277</v>
      </c>
      <c r="K630">
        <v>2019</v>
      </c>
    </row>
    <row r="631" spans="1:11" hidden="1" x14ac:dyDescent="0.2">
      <c r="A631" s="1">
        <v>43692</v>
      </c>
      <c r="B631" t="s">
        <v>12</v>
      </c>
      <c r="C631" t="s">
        <v>7</v>
      </c>
      <c r="D631">
        <v>20505460</v>
      </c>
      <c r="E631" t="s">
        <v>523</v>
      </c>
      <c r="G631" s="2">
        <v>16</v>
      </c>
      <c r="H631" s="2">
        <f t="shared" si="36"/>
        <v>8868.7900000000009</v>
      </c>
      <c r="I631" s="2">
        <f t="shared" si="35"/>
        <v>16</v>
      </c>
      <c r="J631" t="s">
        <v>277</v>
      </c>
      <c r="K631">
        <v>2019</v>
      </c>
    </row>
    <row r="632" spans="1:11" hidden="1" x14ac:dyDescent="0.2">
      <c r="A632" s="1">
        <v>43692</v>
      </c>
      <c r="B632" t="s">
        <v>12</v>
      </c>
      <c r="C632" t="s">
        <v>7</v>
      </c>
      <c r="D632">
        <v>20505460</v>
      </c>
      <c r="E632" t="s">
        <v>524</v>
      </c>
      <c r="G632" s="2">
        <v>16</v>
      </c>
      <c r="H632" s="2">
        <f t="shared" si="36"/>
        <v>8884.7900000000009</v>
      </c>
      <c r="I632" s="2">
        <f t="shared" si="35"/>
        <v>16</v>
      </c>
      <c r="J632" t="s">
        <v>277</v>
      </c>
      <c r="K632">
        <v>2019</v>
      </c>
    </row>
    <row r="633" spans="1:11" hidden="1" x14ac:dyDescent="0.2">
      <c r="A633" s="1">
        <v>43692</v>
      </c>
      <c r="B633" t="s">
        <v>12</v>
      </c>
      <c r="C633" t="s">
        <v>7</v>
      </c>
      <c r="D633">
        <v>20505460</v>
      </c>
      <c r="E633" t="s">
        <v>525</v>
      </c>
      <c r="G633" s="2">
        <v>16</v>
      </c>
      <c r="H633" s="2">
        <f t="shared" si="36"/>
        <v>8900.7900000000009</v>
      </c>
      <c r="I633" s="2">
        <f t="shared" si="35"/>
        <v>16</v>
      </c>
      <c r="J633" t="s">
        <v>277</v>
      </c>
      <c r="K633">
        <v>2019</v>
      </c>
    </row>
    <row r="634" spans="1:11" hidden="1" x14ac:dyDescent="0.2">
      <c r="A634" s="1">
        <v>43692</v>
      </c>
      <c r="B634" t="s">
        <v>12</v>
      </c>
      <c r="C634" t="s">
        <v>7</v>
      </c>
      <c r="D634">
        <v>20505460</v>
      </c>
      <c r="E634" t="s">
        <v>526</v>
      </c>
      <c r="G634" s="2">
        <v>16</v>
      </c>
      <c r="H634" s="2">
        <f t="shared" si="36"/>
        <v>8916.7900000000009</v>
      </c>
      <c r="I634" s="2">
        <f t="shared" si="35"/>
        <v>16</v>
      </c>
      <c r="J634" t="s">
        <v>277</v>
      </c>
      <c r="K634">
        <v>2019</v>
      </c>
    </row>
    <row r="635" spans="1:11" hidden="1" x14ac:dyDescent="0.2">
      <c r="A635" s="1">
        <v>43692</v>
      </c>
      <c r="B635" t="s">
        <v>12</v>
      </c>
      <c r="C635" t="s">
        <v>7</v>
      </c>
      <c r="D635">
        <v>20505460</v>
      </c>
      <c r="E635" t="s">
        <v>527</v>
      </c>
      <c r="G635" s="2">
        <v>16</v>
      </c>
      <c r="H635" s="2">
        <f t="shared" si="36"/>
        <v>8932.7900000000009</v>
      </c>
      <c r="I635" s="2">
        <f t="shared" si="35"/>
        <v>16</v>
      </c>
      <c r="J635" t="s">
        <v>277</v>
      </c>
      <c r="K635">
        <v>2019</v>
      </c>
    </row>
    <row r="636" spans="1:11" hidden="1" x14ac:dyDescent="0.2">
      <c r="A636" s="1">
        <v>43692</v>
      </c>
      <c r="B636" t="s">
        <v>12</v>
      </c>
      <c r="C636" t="s">
        <v>7</v>
      </c>
      <c r="D636">
        <v>20505460</v>
      </c>
      <c r="E636" t="s">
        <v>528</v>
      </c>
      <c r="G636" s="2">
        <v>16</v>
      </c>
      <c r="H636" s="2">
        <f t="shared" si="36"/>
        <v>8948.7900000000009</v>
      </c>
      <c r="I636" s="2">
        <f t="shared" si="35"/>
        <v>16</v>
      </c>
      <c r="J636" t="s">
        <v>277</v>
      </c>
      <c r="K636">
        <v>2019</v>
      </c>
    </row>
    <row r="637" spans="1:11" hidden="1" x14ac:dyDescent="0.2">
      <c r="A637" s="1">
        <v>43692</v>
      </c>
      <c r="B637" t="s">
        <v>12</v>
      </c>
      <c r="C637" t="s">
        <v>7</v>
      </c>
      <c r="D637">
        <v>20505460</v>
      </c>
      <c r="E637" t="s">
        <v>519</v>
      </c>
      <c r="G637" s="2">
        <v>32</v>
      </c>
      <c r="H637" s="2">
        <f t="shared" si="36"/>
        <v>8980.7900000000009</v>
      </c>
      <c r="I637" s="2">
        <f t="shared" si="35"/>
        <v>32</v>
      </c>
      <c r="J637" t="s">
        <v>277</v>
      </c>
      <c r="K637">
        <v>2019</v>
      </c>
    </row>
    <row r="638" spans="1:11" hidden="1" x14ac:dyDescent="0.2">
      <c r="A638" s="1">
        <v>43692</v>
      </c>
      <c r="B638" t="s">
        <v>6</v>
      </c>
      <c r="C638" t="s">
        <v>7</v>
      </c>
      <c r="D638">
        <v>20505460</v>
      </c>
      <c r="E638">
        <v>475</v>
      </c>
      <c r="F638" s="2">
        <v>100</v>
      </c>
      <c r="H638" s="2">
        <f t="shared" si="36"/>
        <v>8880.7900000000009</v>
      </c>
      <c r="I638" s="2">
        <f t="shared" si="35"/>
        <v>-100</v>
      </c>
      <c r="J638" t="s">
        <v>280</v>
      </c>
      <c r="K638">
        <v>2019</v>
      </c>
    </row>
    <row r="639" spans="1:11" hidden="1" x14ac:dyDescent="0.2">
      <c r="A639" s="1">
        <v>43693</v>
      </c>
      <c r="B639" t="s">
        <v>12</v>
      </c>
      <c r="C639" t="s">
        <v>7</v>
      </c>
      <c r="D639">
        <v>20505460</v>
      </c>
      <c r="E639" t="s">
        <v>529</v>
      </c>
      <c r="G639" s="2">
        <v>16</v>
      </c>
      <c r="H639" s="2">
        <f t="shared" si="36"/>
        <v>8896.7900000000009</v>
      </c>
      <c r="I639" s="2">
        <f t="shared" si="35"/>
        <v>16</v>
      </c>
      <c r="J639" t="s">
        <v>277</v>
      </c>
      <c r="K639">
        <v>2019</v>
      </c>
    </row>
    <row r="640" spans="1:11" hidden="1" x14ac:dyDescent="0.2">
      <c r="A640" s="1">
        <v>43696</v>
      </c>
      <c r="B640" t="s">
        <v>12</v>
      </c>
      <c r="C640" t="s">
        <v>7</v>
      </c>
      <c r="D640">
        <v>20505460</v>
      </c>
      <c r="E640" t="s">
        <v>531</v>
      </c>
      <c r="G640" s="2">
        <v>16</v>
      </c>
      <c r="H640" s="2">
        <f t="shared" si="36"/>
        <v>8912.7900000000009</v>
      </c>
      <c r="I640" s="2">
        <f t="shared" si="35"/>
        <v>16</v>
      </c>
      <c r="J640" t="s">
        <v>277</v>
      </c>
      <c r="K640">
        <v>2019</v>
      </c>
    </row>
    <row r="641" spans="1:12" hidden="1" x14ac:dyDescent="0.2">
      <c r="A641" s="1">
        <v>43696</v>
      </c>
      <c r="B641" t="s">
        <v>372</v>
      </c>
      <c r="C641" t="s">
        <v>7</v>
      </c>
      <c r="D641">
        <v>20505460</v>
      </c>
      <c r="E641" t="s">
        <v>530</v>
      </c>
      <c r="F641" s="2">
        <v>110</v>
      </c>
      <c r="H641" s="2">
        <f t="shared" si="36"/>
        <v>8802.7900000000009</v>
      </c>
      <c r="I641" s="2">
        <f t="shared" si="35"/>
        <v>-110</v>
      </c>
      <c r="J641" t="s">
        <v>280</v>
      </c>
      <c r="K641">
        <v>2019</v>
      </c>
    </row>
    <row r="642" spans="1:12" hidden="1" x14ac:dyDescent="0.2">
      <c r="A642" s="1">
        <v>43697</v>
      </c>
      <c r="B642" t="s">
        <v>12</v>
      </c>
      <c r="C642" t="s">
        <v>7</v>
      </c>
      <c r="D642">
        <v>20505460</v>
      </c>
      <c r="E642" t="s">
        <v>532</v>
      </c>
      <c r="G642" s="2">
        <v>16</v>
      </c>
      <c r="H642" s="2">
        <f t="shared" si="36"/>
        <v>8818.7900000000009</v>
      </c>
      <c r="I642" s="2">
        <f t="shared" si="35"/>
        <v>16</v>
      </c>
      <c r="J642" t="s">
        <v>277</v>
      </c>
      <c r="K642">
        <v>2019</v>
      </c>
    </row>
    <row r="643" spans="1:12" hidden="1" x14ac:dyDescent="0.2">
      <c r="A643" s="1">
        <v>43697</v>
      </c>
      <c r="B643" t="s">
        <v>12</v>
      </c>
      <c r="C643" t="s">
        <v>7</v>
      </c>
      <c r="D643">
        <v>20505460</v>
      </c>
      <c r="E643" t="s">
        <v>533</v>
      </c>
      <c r="G643" s="2">
        <v>16</v>
      </c>
      <c r="H643" s="2">
        <f t="shared" si="36"/>
        <v>8834.7900000000009</v>
      </c>
      <c r="I643" s="2">
        <f t="shared" si="35"/>
        <v>16</v>
      </c>
      <c r="J643" t="s">
        <v>277</v>
      </c>
      <c r="K643">
        <v>2019</v>
      </c>
    </row>
    <row r="644" spans="1:12" hidden="1" x14ac:dyDescent="0.2">
      <c r="A644" s="1">
        <v>43697</v>
      </c>
      <c r="B644" t="s">
        <v>12</v>
      </c>
      <c r="C644" t="s">
        <v>7</v>
      </c>
      <c r="D644">
        <v>20505460</v>
      </c>
      <c r="E644" t="s">
        <v>534</v>
      </c>
      <c r="G644" s="2">
        <v>16</v>
      </c>
      <c r="H644" s="2">
        <f t="shared" si="36"/>
        <v>8850.7900000000009</v>
      </c>
      <c r="I644" s="2">
        <f t="shared" si="35"/>
        <v>16</v>
      </c>
      <c r="J644" t="s">
        <v>277</v>
      </c>
      <c r="K644">
        <v>2019</v>
      </c>
    </row>
    <row r="645" spans="1:12" hidden="1" x14ac:dyDescent="0.2">
      <c r="A645" s="1">
        <v>43699</v>
      </c>
      <c r="B645" t="s">
        <v>12</v>
      </c>
      <c r="C645" t="s">
        <v>7</v>
      </c>
      <c r="D645">
        <v>20505460</v>
      </c>
      <c r="E645" t="s">
        <v>535</v>
      </c>
      <c r="G645" s="2">
        <v>16</v>
      </c>
      <c r="H645" s="2">
        <f t="shared" si="36"/>
        <v>8866.7900000000009</v>
      </c>
      <c r="I645" s="2">
        <f t="shared" si="35"/>
        <v>16</v>
      </c>
      <c r="J645" t="s">
        <v>277</v>
      </c>
      <c r="K645">
        <v>2019</v>
      </c>
    </row>
    <row r="646" spans="1:12" hidden="1" x14ac:dyDescent="0.2">
      <c r="A646" s="1">
        <v>43704</v>
      </c>
      <c r="B646" t="s">
        <v>12</v>
      </c>
      <c r="C646" t="s">
        <v>7</v>
      </c>
      <c r="D646">
        <v>20505460</v>
      </c>
      <c r="E646" t="s">
        <v>537</v>
      </c>
      <c r="G646" s="2">
        <v>16</v>
      </c>
      <c r="H646" s="2">
        <f t="shared" si="36"/>
        <v>8882.7900000000009</v>
      </c>
      <c r="I646" s="2">
        <f t="shared" si="35"/>
        <v>16</v>
      </c>
      <c r="J646" t="s">
        <v>277</v>
      </c>
      <c r="K646">
        <v>2019</v>
      </c>
    </row>
    <row r="647" spans="1:12" hidden="1" x14ac:dyDescent="0.2">
      <c r="A647" s="1">
        <v>43704</v>
      </c>
      <c r="B647" t="s">
        <v>12</v>
      </c>
      <c r="C647" t="s">
        <v>7</v>
      </c>
      <c r="D647">
        <v>20505460</v>
      </c>
      <c r="E647" t="s">
        <v>536</v>
      </c>
      <c r="G647" s="2">
        <v>32</v>
      </c>
      <c r="H647" s="2">
        <f t="shared" si="36"/>
        <v>8914.7900000000009</v>
      </c>
      <c r="I647" s="2">
        <f t="shared" si="35"/>
        <v>32</v>
      </c>
      <c r="J647" t="s">
        <v>277</v>
      </c>
      <c r="K647">
        <v>2019</v>
      </c>
    </row>
    <row r="648" spans="1:12" hidden="1" x14ac:dyDescent="0.2">
      <c r="A648" s="1">
        <v>43706</v>
      </c>
      <c r="B648" t="s">
        <v>12</v>
      </c>
      <c r="C648" t="s">
        <v>7</v>
      </c>
      <c r="D648">
        <v>20505460</v>
      </c>
      <c r="E648" t="s">
        <v>538</v>
      </c>
      <c r="G648" s="2">
        <v>16</v>
      </c>
      <c r="H648" s="2">
        <f t="shared" si="36"/>
        <v>8930.7900000000009</v>
      </c>
      <c r="I648" s="2">
        <f t="shared" si="35"/>
        <v>16</v>
      </c>
      <c r="J648" t="s">
        <v>277</v>
      </c>
      <c r="K648">
        <v>2019</v>
      </c>
    </row>
    <row r="649" spans="1:12" hidden="1" x14ac:dyDescent="0.2">
      <c r="A649" s="1">
        <v>43706</v>
      </c>
      <c r="B649" t="s">
        <v>12</v>
      </c>
      <c r="C649" t="s">
        <v>7</v>
      </c>
      <c r="D649">
        <v>20505460</v>
      </c>
      <c r="E649" t="s">
        <v>540</v>
      </c>
      <c r="G649" s="2">
        <v>16</v>
      </c>
      <c r="H649" s="2">
        <f t="shared" si="36"/>
        <v>8946.7900000000009</v>
      </c>
      <c r="I649" s="2">
        <f t="shared" si="35"/>
        <v>16</v>
      </c>
      <c r="J649" t="s">
        <v>277</v>
      </c>
      <c r="K649">
        <v>2019</v>
      </c>
    </row>
    <row r="650" spans="1:12" hidden="1" x14ac:dyDescent="0.2">
      <c r="A650" s="1">
        <v>43706</v>
      </c>
      <c r="B650" t="s">
        <v>6</v>
      </c>
      <c r="C650" t="s">
        <v>7</v>
      </c>
      <c r="D650">
        <v>20505460</v>
      </c>
      <c r="E650">
        <v>472</v>
      </c>
      <c r="F650" s="2">
        <v>72</v>
      </c>
      <c r="H650" s="2">
        <f t="shared" si="36"/>
        <v>8874.7900000000009</v>
      </c>
      <c r="I650" s="2">
        <f t="shared" si="35"/>
        <v>-72</v>
      </c>
      <c r="J650" t="s">
        <v>580</v>
      </c>
      <c r="K650">
        <v>2019</v>
      </c>
      <c r="L650" t="s">
        <v>581</v>
      </c>
    </row>
    <row r="651" spans="1:12" hidden="1" x14ac:dyDescent="0.2">
      <c r="A651" s="1">
        <v>43706</v>
      </c>
      <c r="B651" t="s">
        <v>12</v>
      </c>
      <c r="C651" t="s">
        <v>7</v>
      </c>
      <c r="D651">
        <v>20505460</v>
      </c>
      <c r="E651" t="s">
        <v>539</v>
      </c>
      <c r="G651" s="2">
        <v>32</v>
      </c>
      <c r="H651" s="2">
        <f t="shared" si="36"/>
        <v>8906.7900000000009</v>
      </c>
      <c r="I651" s="2">
        <f t="shared" si="35"/>
        <v>32</v>
      </c>
      <c r="J651" t="s">
        <v>277</v>
      </c>
      <c r="K651">
        <v>2019</v>
      </c>
    </row>
    <row r="652" spans="1:12" hidden="1" x14ac:dyDescent="0.2">
      <c r="A652" s="1">
        <v>43707</v>
      </c>
      <c r="B652" t="s">
        <v>10</v>
      </c>
      <c r="C652" t="s">
        <v>7</v>
      </c>
      <c r="D652">
        <v>20505460</v>
      </c>
      <c r="E652" t="s">
        <v>11</v>
      </c>
      <c r="G652" s="2">
        <v>12</v>
      </c>
      <c r="H652" s="2">
        <f t="shared" si="36"/>
        <v>8918.7900000000009</v>
      </c>
      <c r="I652" s="2">
        <f t="shared" si="35"/>
        <v>12</v>
      </c>
      <c r="J652" t="s">
        <v>273</v>
      </c>
      <c r="K652">
        <v>2019</v>
      </c>
    </row>
    <row r="653" spans="1:12" hidden="1" x14ac:dyDescent="0.2">
      <c r="A653" s="1">
        <v>43707</v>
      </c>
      <c r="B653" t="s">
        <v>12</v>
      </c>
      <c r="C653" t="s">
        <v>7</v>
      </c>
      <c r="D653">
        <v>20505460</v>
      </c>
      <c r="E653" t="s">
        <v>541</v>
      </c>
      <c r="G653" s="2">
        <v>16</v>
      </c>
      <c r="H653" s="2">
        <f t="shared" si="36"/>
        <v>8934.7900000000009</v>
      </c>
      <c r="I653" s="2">
        <f t="shared" si="35"/>
        <v>16</v>
      </c>
      <c r="J653" t="s">
        <v>277</v>
      </c>
      <c r="K653">
        <v>2019</v>
      </c>
    </row>
    <row r="654" spans="1:12" hidden="1" x14ac:dyDescent="0.2">
      <c r="A654" s="1">
        <v>43710</v>
      </c>
      <c r="B654" t="s">
        <v>12</v>
      </c>
      <c r="C654" t="s">
        <v>7</v>
      </c>
      <c r="D654">
        <v>20505460</v>
      </c>
      <c r="E654" t="s">
        <v>542</v>
      </c>
      <c r="G654" s="2">
        <v>16</v>
      </c>
      <c r="H654" s="2">
        <f t="shared" si="36"/>
        <v>8950.7900000000009</v>
      </c>
      <c r="I654" s="2">
        <f t="shared" si="35"/>
        <v>16</v>
      </c>
      <c r="J654" t="s">
        <v>277</v>
      </c>
      <c r="K654">
        <v>2019</v>
      </c>
    </row>
    <row r="655" spans="1:12" hidden="1" x14ac:dyDescent="0.2">
      <c r="A655" s="1">
        <v>43710</v>
      </c>
      <c r="B655" t="s">
        <v>12</v>
      </c>
      <c r="C655" t="s">
        <v>7</v>
      </c>
      <c r="D655">
        <v>20505460</v>
      </c>
      <c r="E655" t="s">
        <v>544</v>
      </c>
      <c r="G655" s="2">
        <v>16</v>
      </c>
      <c r="H655" s="2">
        <f t="shared" si="36"/>
        <v>8966.7900000000009</v>
      </c>
      <c r="I655" s="2">
        <f t="shared" si="35"/>
        <v>16</v>
      </c>
      <c r="J655" t="s">
        <v>277</v>
      </c>
      <c r="K655">
        <v>2019</v>
      </c>
    </row>
    <row r="656" spans="1:12" hidden="1" x14ac:dyDescent="0.2">
      <c r="A656" s="1">
        <v>43710</v>
      </c>
      <c r="B656" t="s">
        <v>12</v>
      </c>
      <c r="C656" t="s">
        <v>7</v>
      </c>
      <c r="D656">
        <v>20505460</v>
      </c>
      <c r="E656" t="s">
        <v>543</v>
      </c>
      <c r="G656" s="2">
        <v>32</v>
      </c>
      <c r="H656" s="2">
        <f t="shared" si="36"/>
        <v>8998.7900000000009</v>
      </c>
      <c r="I656" s="2">
        <f t="shared" si="35"/>
        <v>32</v>
      </c>
      <c r="J656" t="s">
        <v>277</v>
      </c>
      <c r="K656">
        <v>2019</v>
      </c>
    </row>
    <row r="657" spans="1:12" hidden="1" x14ac:dyDescent="0.2">
      <c r="A657" s="1">
        <v>43711</v>
      </c>
      <c r="B657" t="s">
        <v>12</v>
      </c>
      <c r="C657" t="s">
        <v>7</v>
      </c>
      <c r="D657">
        <v>20505460</v>
      </c>
      <c r="E657" t="s">
        <v>546</v>
      </c>
      <c r="G657" s="2">
        <v>16</v>
      </c>
      <c r="H657" s="2">
        <f t="shared" si="36"/>
        <v>9014.7900000000009</v>
      </c>
      <c r="I657" s="2">
        <f t="shared" si="35"/>
        <v>16</v>
      </c>
      <c r="J657" t="s">
        <v>277</v>
      </c>
      <c r="K657">
        <v>2019</v>
      </c>
    </row>
    <row r="658" spans="1:12" hidden="1" x14ac:dyDescent="0.2">
      <c r="A658" s="1">
        <v>43711</v>
      </c>
      <c r="B658" t="s">
        <v>12</v>
      </c>
      <c r="C658" t="s">
        <v>7</v>
      </c>
      <c r="D658">
        <v>20505460</v>
      </c>
      <c r="E658" t="s">
        <v>545</v>
      </c>
      <c r="G658" s="2">
        <v>32</v>
      </c>
      <c r="H658" s="2">
        <f t="shared" si="36"/>
        <v>9046.7900000000009</v>
      </c>
      <c r="I658" s="2">
        <f t="shared" si="35"/>
        <v>32</v>
      </c>
      <c r="J658" t="s">
        <v>277</v>
      </c>
      <c r="K658">
        <v>2019</v>
      </c>
    </row>
    <row r="659" spans="1:12" hidden="1" x14ac:dyDescent="0.2">
      <c r="A659" s="1">
        <v>43712</v>
      </c>
      <c r="B659" t="s">
        <v>12</v>
      </c>
      <c r="C659" t="s">
        <v>7</v>
      </c>
      <c r="D659">
        <v>20505460</v>
      </c>
      <c r="E659" t="s">
        <v>547</v>
      </c>
      <c r="G659" s="2">
        <v>16</v>
      </c>
      <c r="H659" s="2">
        <f t="shared" si="36"/>
        <v>9062.7900000000009</v>
      </c>
      <c r="I659" s="2">
        <f t="shared" si="35"/>
        <v>16</v>
      </c>
      <c r="J659" t="s">
        <v>277</v>
      </c>
      <c r="K659">
        <v>2019</v>
      </c>
    </row>
    <row r="660" spans="1:12" hidden="1" x14ac:dyDescent="0.2">
      <c r="A660" s="1">
        <v>43712</v>
      </c>
      <c r="B660" t="s">
        <v>12</v>
      </c>
      <c r="C660" t="s">
        <v>7</v>
      </c>
      <c r="D660">
        <v>20505460</v>
      </c>
      <c r="E660" t="s">
        <v>548</v>
      </c>
      <c r="G660" s="2">
        <v>16</v>
      </c>
      <c r="H660" s="2">
        <f t="shared" si="36"/>
        <v>9078.7900000000009</v>
      </c>
      <c r="I660" s="2">
        <f t="shared" si="35"/>
        <v>16</v>
      </c>
      <c r="J660" t="s">
        <v>277</v>
      </c>
      <c r="K660">
        <v>2019</v>
      </c>
    </row>
    <row r="661" spans="1:12" hidden="1" x14ac:dyDescent="0.2">
      <c r="A661" s="1">
        <v>43713</v>
      </c>
      <c r="B661" t="s">
        <v>12</v>
      </c>
      <c r="C661" t="s">
        <v>7</v>
      </c>
      <c r="D661">
        <v>20505460</v>
      </c>
      <c r="E661" t="s">
        <v>549</v>
      </c>
      <c r="G661" s="2">
        <v>16</v>
      </c>
      <c r="H661" s="2">
        <f t="shared" si="36"/>
        <v>9094.7900000000009</v>
      </c>
      <c r="I661" s="2">
        <f t="shared" si="35"/>
        <v>16</v>
      </c>
      <c r="J661" t="s">
        <v>277</v>
      </c>
      <c r="K661">
        <v>2019</v>
      </c>
    </row>
    <row r="662" spans="1:12" hidden="1" x14ac:dyDescent="0.2">
      <c r="A662" s="1">
        <v>43717</v>
      </c>
      <c r="B662" t="s">
        <v>12</v>
      </c>
      <c r="C662" t="s">
        <v>7</v>
      </c>
      <c r="D662">
        <v>20505460</v>
      </c>
      <c r="E662" t="s">
        <v>550</v>
      </c>
      <c r="G662" s="2">
        <v>8</v>
      </c>
      <c r="H662" s="2">
        <f t="shared" si="36"/>
        <v>9102.7900000000009</v>
      </c>
      <c r="I662" s="2">
        <f t="shared" si="35"/>
        <v>8</v>
      </c>
      <c r="J662" t="s">
        <v>277</v>
      </c>
      <c r="K662">
        <v>2019</v>
      </c>
    </row>
    <row r="663" spans="1:12" hidden="1" x14ac:dyDescent="0.2">
      <c r="A663" s="1">
        <v>43717</v>
      </c>
      <c r="B663" t="s">
        <v>372</v>
      </c>
      <c r="C663" t="s">
        <v>7</v>
      </c>
      <c r="D663">
        <v>20505460</v>
      </c>
      <c r="E663" t="s">
        <v>551</v>
      </c>
      <c r="F663" s="2">
        <v>120</v>
      </c>
      <c r="H663" s="2">
        <f t="shared" si="36"/>
        <v>8982.7900000000009</v>
      </c>
      <c r="I663" s="2">
        <f t="shared" si="35"/>
        <v>-120</v>
      </c>
      <c r="J663" t="s">
        <v>280</v>
      </c>
      <c r="K663">
        <v>2019</v>
      </c>
    </row>
    <row r="664" spans="1:12" hidden="1" x14ac:dyDescent="0.2">
      <c r="A664" s="1">
        <v>43725</v>
      </c>
      <c r="B664" t="s">
        <v>6</v>
      </c>
      <c r="C664" t="s">
        <v>7</v>
      </c>
      <c r="D664">
        <v>20505460</v>
      </c>
      <c r="E664">
        <v>476</v>
      </c>
      <c r="F664" s="2">
        <v>120</v>
      </c>
      <c r="H664" s="2">
        <f t="shared" si="36"/>
        <v>8862.7900000000009</v>
      </c>
      <c r="I664" s="2">
        <f t="shared" si="35"/>
        <v>-120</v>
      </c>
      <c r="J664" t="s">
        <v>280</v>
      </c>
      <c r="K664">
        <v>2019</v>
      </c>
    </row>
    <row r="665" spans="1:12" hidden="1" x14ac:dyDescent="0.2">
      <c r="A665" s="1">
        <v>43727</v>
      </c>
      <c r="B665" t="s">
        <v>372</v>
      </c>
      <c r="C665" t="s">
        <v>7</v>
      </c>
      <c r="D665">
        <v>20505460</v>
      </c>
      <c r="E665" t="s">
        <v>552</v>
      </c>
      <c r="F665" s="2">
        <v>65</v>
      </c>
      <c r="H665" s="2">
        <f t="shared" si="36"/>
        <v>8797.7900000000009</v>
      </c>
      <c r="I665" s="2">
        <f t="shared" si="35"/>
        <v>-65</v>
      </c>
      <c r="J665" t="s">
        <v>273</v>
      </c>
      <c r="K665">
        <v>2019</v>
      </c>
    </row>
    <row r="666" spans="1:12" hidden="1" x14ac:dyDescent="0.2">
      <c r="A666" s="1">
        <v>43738</v>
      </c>
      <c r="B666" t="s">
        <v>372</v>
      </c>
      <c r="C666" t="s">
        <v>7</v>
      </c>
      <c r="D666">
        <v>20505460</v>
      </c>
      <c r="E666" t="s">
        <v>553</v>
      </c>
      <c r="F666" s="2">
        <v>58</v>
      </c>
      <c r="H666" s="2">
        <f t="shared" si="36"/>
        <v>8739.7900000000009</v>
      </c>
      <c r="I666" s="2">
        <f t="shared" si="35"/>
        <v>-58</v>
      </c>
      <c r="J666" s="3" t="s">
        <v>273</v>
      </c>
      <c r="K666">
        <v>2019</v>
      </c>
    </row>
    <row r="667" spans="1:12" hidden="1" x14ac:dyDescent="0.2">
      <c r="A667" s="1">
        <v>43740</v>
      </c>
      <c r="B667" t="s">
        <v>6</v>
      </c>
      <c r="C667" t="s">
        <v>7</v>
      </c>
      <c r="D667">
        <v>20505460</v>
      </c>
      <c r="E667">
        <v>479</v>
      </c>
      <c r="F667" s="2">
        <v>24</v>
      </c>
      <c r="H667" s="2">
        <f t="shared" si="36"/>
        <v>8715.7900000000009</v>
      </c>
      <c r="I667" s="2">
        <f t="shared" si="35"/>
        <v>-24</v>
      </c>
      <c r="J667" t="s">
        <v>580</v>
      </c>
      <c r="K667">
        <v>2019</v>
      </c>
      <c r="L667" t="s">
        <v>581</v>
      </c>
    </row>
    <row r="668" spans="1:12" hidden="1" x14ac:dyDescent="0.2">
      <c r="A668" s="1">
        <v>43741</v>
      </c>
      <c r="B668" t="s">
        <v>372</v>
      </c>
      <c r="C668" t="s">
        <v>7</v>
      </c>
      <c r="D668">
        <v>20505460</v>
      </c>
      <c r="E668" t="s">
        <v>555</v>
      </c>
      <c r="F668" s="2">
        <v>25</v>
      </c>
      <c r="H668" s="2">
        <f t="shared" si="36"/>
        <v>8690.7900000000009</v>
      </c>
      <c r="I668" s="2">
        <f t="shared" si="35"/>
        <v>-25</v>
      </c>
      <c r="J668" t="s">
        <v>290</v>
      </c>
      <c r="K668">
        <v>2019</v>
      </c>
    </row>
    <row r="669" spans="1:12" hidden="1" x14ac:dyDescent="0.2">
      <c r="A669" s="1">
        <v>43741</v>
      </c>
      <c r="B669" t="s">
        <v>372</v>
      </c>
      <c r="C669" t="s">
        <v>7</v>
      </c>
      <c r="D669">
        <v>20505460</v>
      </c>
      <c r="E669" t="s">
        <v>554</v>
      </c>
      <c r="F669" s="2">
        <v>135</v>
      </c>
      <c r="H669" s="2">
        <f t="shared" si="36"/>
        <v>8555.7900000000009</v>
      </c>
      <c r="I669" s="2">
        <f t="shared" ref="I669:I684" si="37">G669-F669</f>
        <v>-135</v>
      </c>
      <c r="J669" t="s">
        <v>569</v>
      </c>
      <c r="K669">
        <v>2019</v>
      </c>
    </row>
    <row r="670" spans="1:12" hidden="1" x14ac:dyDescent="0.2">
      <c r="A670" s="1">
        <v>43746</v>
      </c>
      <c r="B670" t="s">
        <v>9</v>
      </c>
      <c r="C670" t="s">
        <v>7</v>
      </c>
      <c r="D670">
        <v>20505460</v>
      </c>
      <c r="E670">
        <v>500267</v>
      </c>
      <c r="G670" s="2">
        <v>16</v>
      </c>
      <c r="H670" s="2">
        <f t="shared" si="36"/>
        <v>8571.7900000000009</v>
      </c>
      <c r="I670" s="2">
        <f t="shared" si="37"/>
        <v>16</v>
      </c>
      <c r="J670" t="s">
        <v>277</v>
      </c>
      <c r="K670">
        <v>2019</v>
      </c>
    </row>
    <row r="671" spans="1:12" hidden="1" x14ac:dyDescent="0.2">
      <c r="A671" s="1">
        <v>43754</v>
      </c>
      <c r="B671" t="s">
        <v>372</v>
      </c>
      <c r="C671" t="s">
        <v>7</v>
      </c>
      <c r="D671">
        <v>20505460</v>
      </c>
      <c r="E671" t="s">
        <v>556</v>
      </c>
      <c r="F671" s="2">
        <v>142.99</v>
      </c>
      <c r="H671" s="2">
        <f t="shared" si="36"/>
        <v>8428.8000000000011</v>
      </c>
      <c r="I671" s="2">
        <f t="shared" si="37"/>
        <v>-142.99</v>
      </c>
      <c r="J671" t="s">
        <v>568</v>
      </c>
      <c r="K671">
        <v>2019</v>
      </c>
    </row>
    <row r="672" spans="1:12" hidden="1" x14ac:dyDescent="0.2">
      <c r="A672" s="1">
        <v>43762</v>
      </c>
      <c r="B672" t="s">
        <v>372</v>
      </c>
      <c r="C672" t="s">
        <v>7</v>
      </c>
      <c r="D672">
        <v>20505460</v>
      </c>
      <c r="E672" t="s">
        <v>557</v>
      </c>
      <c r="F672" s="2">
        <v>130</v>
      </c>
      <c r="H672" s="2">
        <f t="shared" si="36"/>
        <v>8298.8000000000011</v>
      </c>
      <c r="I672" s="2">
        <f t="shared" si="37"/>
        <v>-130</v>
      </c>
      <c r="J672" t="s">
        <v>272</v>
      </c>
      <c r="K672">
        <v>2019</v>
      </c>
    </row>
    <row r="673" spans="1:12" hidden="1" x14ac:dyDescent="0.2">
      <c r="A673" s="1">
        <v>43770</v>
      </c>
      <c r="B673" t="s">
        <v>10</v>
      </c>
      <c r="C673" t="s">
        <v>7</v>
      </c>
      <c r="D673">
        <v>20505460</v>
      </c>
      <c r="E673" t="s">
        <v>11</v>
      </c>
      <c r="G673" s="2">
        <v>30</v>
      </c>
      <c r="H673" s="2">
        <f t="shared" si="36"/>
        <v>8328.8000000000011</v>
      </c>
      <c r="I673" s="2">
        <f t="shared" si="37"/>
        <v>30</v>
      </c>
      <c r="J673" t="s">
        <v>273</v>
      </c>
      <c r="K673">
        <v>2019</v>
      </c>
    </row>
    <row r="674" spans="1:12" hidden="1" x14ac:dyDescent="0.2">
      <c r="A674" s="1">
        <v>43776</v>
      </c>
      <c r="B674" t="s">
        <v>372</v>
      </c>
      <c r="C674" t="s">
        <v>7</v>
      </c>
      <c r="D674">
        <v>20505460</v>
      </c>
      <c r="E674" t="s">
        <v>558</v>
      </c>
      <c r="F674" s="2">
        <v>286</v>
      </c>
      <c r="H674" s="2">
        <f t="shared" si="36"/>
        <v>8042.8000000000011</v>
      </c>
      <c r="I674" s="2">
        <f t="shared" si="37"/>
        <v>-286</v>
      </c>
      <c r="J674" t="s">
        <v>312</v>
      </c>
      <c r="K674">
        <v>2019</v>
      </c>
    </row>
    <row r="675" spans="1:12" hidden="1" x14ac:dyDescent="0.2">
      <c r="A675" s="1">
        <v>43780</v>
      </c>
      <c r="B675" t="s">
        <v>372</v>
      </c>
      <c r="C675" t="s">
        <v>7</v>
      </c>
      <c r="D675">
        <v>20505460</v>
      </c>
      <c r="E675" t="s">
        <v>559</v>
      </c>
      <c r="F675" s="2">
        <v>40</v>
      </c>
      <c r="H675" s="2">
        <f t="shared" si="36"/>
        <v>8002.8000000000011</v>
      </c>
      <c r="I675" s="2">
        <f t="shared" si="37"/>
        <v>-40</v>
      </c>
      <c r="J675" t="s">
        <v>280</v>
      </c>
      <c r="K675">
        <v>2019</v>
      </c>
    </row>
    <row r="676" spans="1:12" hidden="1" x14ac:dyDescent="0.2">
      <c r="A676" s="1">
        <v>43780</v>
      </c>
      <c r="B676" t="s">
        <v>372</v>
      </c>
      <c r="C676" t="s">
        <v>7</v>
      </c>
      <c r="D676">
        <v>20505460</v>
      </c>
      <c r="E676" t="s">
        <v>562</v>
      </c>
      <c r="F676" s="2">
        <v>40</v>
      </c>
      <c r="H676" s="2">
        <f t="shared" si="36"/>
        <v>7962.8000000000011</v>
      </c>
      <c r="I676" s="2">
        <f t="shared" si="37"/>
        <v>-40</v>
      </c>
      <c r="J676" t="s">
        <v>280</v>
      </c>
      <c r="K676">
        <v>2019</v>
      </c>
    </row>
    <row r="677" spans="1:12" hidden="1" x14ac:dyDescent="0.2">
      <c r="A677" s="1">
        <v>43780</v>
      </c>
      <c r="B677" t="s">
        <v>372</v>
      </c>
      <c r="C677" t="s">
        <v>7</v>
      </c>
      <c r="D677">
        <v>20505460</v>
      </c>
      <c r="E677" t="s">
        <v>560</v>
      </c>
      <c r="F677" s="2">
        <v>60</v>
      </c>
      <c r="H677" s="2">
        <f t="shared" si="36"/>
        <v>7902.8000000000011</v>
      </c>
      <c r="I677" s="2">
        <f t="shared" si="37"/>
        <v>-60</v>
      </c>
      <c r="J677" t="s">
        <v>280</v>
      </c>
      <c r="K677">
        <v>2019</v>
      </c>
    </row>
    <row r="678" spans="1:12" hidden="1" x14ac:dyDescent="0.2">
      <c r="A678" s="1">
        <v>43780</v>
      </c>
      <c r="B678" t="s">
        <v>372</v>
      </c>
      <c r="C678" t="s">
        <v>7</v>
      </c>
      <c r="D678">
        <v>20505460</v>
      </c>
      <c r="E678" t="s">
        <v>561</v>
      </c>
      <c r="F678" s="2">
        <v>60</v>
      </c>
      <c r="H678" s="2">
        <f t="shared" si="36"/>
        <v>7842.8000000000011</v>
      </c>
      <c r="I678" s="2">
        <f t="shared" si="37"/>
        <v>-60</v>
      </c>
      <c r="J678" t="s">
        <v>280</v>
      </c>
      <c r="K678">
        <v>2019</v>
      </c>
    </row>
    <row r="679" spans="1:12" hidden="1" x14ac:dyDescent="0.2">
      <c r="A679" s="1">
        <v>43780</v>
      </c>
      <c r="B679" t="s">
        <v>372</v>
      </c>
      <c r="C679" t="s">
        <v>7</v>
      </c>
      <c r="D679">
        <v>20505460</v>
      </c>
      <c r="E679" t="s">
        <v>563</v>
      </c>
      <c r="F679" s="2">
        <v>60</v>
      </c>
      <c r="H679" s="2">
        <f t="shared" si="36"/>
        <v>7782.8000000000011</v>
      </c>
      <c r="I679" s="2">
        <f t="shared" si="37"/>
        <v>-60</v>
      </c>
      <c r="J679" t="s">
        <v>280</v>
      </c>
      <c r="K679">
        <v>2019</v>
      </c>
    </row>
    <row r="680" spans="1:12" hidden="1" x14ac:dyDescent="0.2">
      <c r="A680" s="1">
        <v>43780</v>
      </c>
      <c r="B680" t="s">
        <v>372</v>
      </c>
      <c r="C680" t="s">
        <v>7</v>
      </c>
      <c r="D680">
        <v>20505460</v>
      </c>
      <c r="E680" t="s">
        <v>564</v>
      </c>
      <c r="F680" s="2">
        <v>60</v>
      </c>
      <c r="H680" s="2">
        <f t="shared" si="36"/>
        <v>7722.8000000000011</v>
      </c>
      <c r="I680" s="2">
        <f t="shared" si="37"/>
        <v>-60</v>
      </c>
      <c r="J680" t="s">
        <v>280</v>
      </c>
      <c r="K680">
        <v>2019</v>
      </c>
    </row>
    <row r="681" spans="1:12" hidden="1" x14ac:dyDescent="0.2">
      <c r="A681" s="1">
        <v>43780</v>
      </c>
      <c r="B681" t="s">
        <v>372</v>
      </c>
      <c r="C681" t="s">
        <v>7</v>
      </c>
      <c r="D681">
        <v>20505460</v>
      </c>
      <c r="E681" t="s">
        <v>565</v>
      </c>
      <c r="F681" s="2">
        <v>60</v>
      </c>
      <c r="H681" s="2">
        <f t="shared" si="36"/>
        <v>7662.8000000000011</v>
      </c>
      <c r="I681" s="2">
        <f t="shared" si="37"/>
        <v>-60</v>
      </c>
      <c r="J681" t="s">
        <v>280</v>
      </c>
      <c r="K681">
        <v>2019</v>
      </c>
    </row>
    <row r="682" spans="1:12" hidden="1" x14ac:dyDescent="0.2">
      <c r="A682" s="1">
        <v>43780</v>
      </c>
      <c r="B682" t="s">
        <v>372</v>
      </c>
      <c r="C682" t="s">
        <v>7</v>
      </c>
      <c r="D682">
        <v>20505460</v>
      </c>
      <c r="E682" t="s">
        <v>566</v>
      </c>
      <c r="F682" s="2">
        <v>60</v>
      </c>
      <c r="H682" s="2">
        <f t="shared" si="36"/>
        <v>7602.8000000000011</v>
      </c>
      <c r="I682" s="2">
        <f t="shared" si="37"/>
        <v>-60</v>
      </c>
      <c r="J682" t="s">
        <v>280</v>
      </c>
      <c r="K682">
        <v>2019</v>
      </c>
    </row>
    <row r="683" spans="1:12" hidden="1" x14ac:dyDescent="0.2">
      <c r="A683" s="1">
        <v>43781</v>
      </c>
      <c r="B683" t="s">
        <v>8</v>
      </c>
      <c r="C683" t="s">
        <v>7</v>
      </c>
      <c r="D683">
        <v>20505460</v>
      </c>
      <c r="E683">
        <v>480</v>
      </c>
      <c r="F683" s="2">
        <v>70</v>
      </c>
      <c r="H683" s="2">
        <f t="shared" si="36"/>
        <v>7532.8000000000011</v>
      </c>
      <c r="I683" s="2">
        <f t="shared" si="37"/>
        <v>-70</v>
      </c>
      <c r="J683" s="3" t="s">
        <v>271</v>
      </c>
      <c r="K683">
        <v>2019</v>
      </c>
      <c r="L683" t="s">
        <v>321</v>
      </c>
    </row>
    <row r="684" spans="1:12" hidden="1" x14ac:dyDescent="0.2">
      <c r="A684" s="1">
        <v>43781</v>
      </c>
      <c r="B684" t="s">
        <v>372</v>
      </c>
      <c r="C684" t="s">
        <v>7</v>
      </c>
      <c r="D684">
        <v>20505460</v>
      </c>
      <c r="E684" t="s">
        <v>567</v>
      </c>
      <c r="F684" s="2">
        <v>163</v>
      </c>
      <c r="H684" s="2">
        <f t="shared" si="36"/>
        <v>7369.8000000000011</v>
      </c>
      <c r="I684" s="2">
        <f t="shared" si="37"/>
        <v>-163</v>
      </c>
      <c r="J684" t="s">
        <v>312</v>
      </c>
      <c r="K684">
        <v>2019</v>
      </c>
    </row>
    <row r="685" spans="1:12" hidden="1" x14ac:dyDescent="0.2">
      <c r="A685" s="1">
        <v>43782</v>
      </c>
      <c r="B685" t="s">
        <v>372</v>
      </c>
      <c r="C685" t="s">
        <v>7</v>
      </c>
      <c r="D685">
        <v>20505460</v>
      </c>
      <c r="E685" t="s">
        <v>608</v>
      </c>
      <c r="F685" s="2">
        <v>20</v>
      </c>
      <c r="H685" s="2">
        <f t="shared" si="36"/>
        <v>7349.8000000000011</v>
      </c>
      <c r="I685" s="2">
        <f t="shared" ref="I685:I748" si="38">G685-F685</f>
        <v>-20</v>
      </c>
      <c r="J685" t="s">
        <v>280</v>
      </c>
      <c r="K685">
        <v>2020</v>
      </c>
    </row>
    <row r="686" spans="1:12" hidden="1" x14ac:dyDescent="0.2">
      <c r="A686" s="1">
        <v>43783</v>
      </c>
      <c r="B686" t="s">
        <v>372</v>
      </c>
      <c r="C686" t="s">
        <v>7</v>
      </c>
      <c r="D686">
        <v>20505460</v>
      </c>
      <c r="E686" t="s">
        <v>609</v>
      </c>
      <c r="F686" s="2">
        <v>20</v>
      </c>
      <c r="H686" s="2">
        <f t="shared" ref="H686:H733" si="39">H685+G686-F686</f>
        <v>7329.8000000000011</v>
      </c>
      <c r="I686" s="2">
        <f t="shared" si="38"/>
        <v>-20</v>
      </c>
      <c r="J686" t="s">
        <v>280</v>
      </c>
      <c r="K686">
        <v>2020</v>
      </c>
    </row>
    <row r="687" spans="1:12" hidden="1" x14ac:dyDescent="0.2">
      <c r="A687" s="1">
        <v>43787</v>
      </c>
      <c r="B687" t="s">
        <v>372</v>
      </c>
      <c r="C687" t="s">
        <v>7</v>
      </c>
      <c r="D687">
        <v>20505460</v>
      </c>
      <c r="E687" t="s">
        <v>610</v>
      </c>
      <c r="F687" s="2">
        <v>109.17</v>
      </c>
      <c r="H687" s="2">
        <f t="shared" si="39"/>
        <v>7220.630000000001</v>
      </c>
      <c r="I687" s="2">
        <f t="shared" si="38"/>
        <v>-109.17</v>
      </c>
      <c r="J687" t="s">
        <v>598</v>
      </c>
      <c r="K687">
        <v>2020</v>
      </c>
      <c r="L687" t="s">
        <v>640</v>
      </c>
    </row>
    <row r="688" spans="1:12" hidden="1" x14ac:dyDescent="0.2">
      <c r="A688" s="1">
        <v>43788</v>
      </c>
      <c r="B688" t="s">
        <v>9</v>
      </c>
      <c r="C688" t="s">
        <v>7</v>
      </c>
      <c r="D688">
        <v>20505460</v>
      </c>
      <c r="E688">
        <v>500268</v>
      </c>
      <c r="G688" s="2">
        <v>263</v>
      </c>
      <c r="H688" s="2">
        <f t="shared" si="39"/>
        <v>7483.630000000001</v>
      </c>
      <c r="I688" s="2">
        <f t="shared" si="38"/>
        <v>263</v>
      </c>
      <c r="J688" t="s">
        <v>271</v>
      </c>
      <c r="K688">
        <v>2020</v>
      </c>
    </row>
    <row r="689" spans="1:11" hidden="1" x14ac:dyDescent="0.2">
      <c r="A689" s="1">
        <v>43789</v>
      </c>
      <c r="B689" t="s">
        <v>372</v>
      </c>
      <c r="C689" t="s">
        <v>7</v>
      </c>
      <c r="D689">
        <v>20505460</v>
      </c>
      <c r="E689" t="s">
        <v>611</v>
      </c>
      <c r="F689" s="2">
        <v>53</v>
      </c>
      <c r="H689" s="2">
        <f t="shared" si="39"/>
        <v>7430.630000000001</v>
      </c>
      <c r="I689" s="2">
        <f t="shared" si="38"/>
        <v>-53</v>
      </c>
      <c r="J689" t="s">
        <v>273</v>
      </c>
      <c r="K689">
        <v>2020</v>
      </c>
    </row>
    <row r="690" spans="1:11" hidden="1" x14ac:dyDescent="0.2">
      <c r="A690" s="1">
        <v>43798</v>
      </c>
      <c r="B690" t="s">
        <v>10</v>
      </c>
      <c r="C690" t="s">
        <v>7</v>
      </c>
      <c r="D690">
        <v>20505460</v>
      </c>
      <c r="E690" t="s">
        <v>11</v>
      </c>
      <c r="G690" s="2">
        <v>12</v>
      </c>
      <c r="H690" s="2">
        <f t="shared" si="39"/>
        <v>7442.630000000001</v>
      </c>
      <c r="I690" s="2">
        <f t="shared" si="38"/>
        <v>12</v>
      </c>
      <c r="J690" t="s">
        <v>273</v>
      </c>
      <c r="K690">
        <v>2020</v>
      </c>
    </row>
    <row r="691" spans="1:11" hidden="1" x14ac:dyDescent="0.2">
      <c r="A691" s="1">
        <v>43801</v>
      </c>
      <c r="B691" t="s">
        <v>372</v>
      </c>
      <c r="C691" t="s">
        <v>7</v>
      </c>
      <c r="D691">
        <v>20505460</v>
      </c>
      <c r="E691" t="s">
        <v>612</v>
      </c>
      <c r="F691" s="2">
        <v>99</v>
      </c>
      <c r="H691" s="2">
        <f t="shared" si="39"/>
        <v>7343.630000000001</v>
      </c>
      <c r="I691" s="2">
        <f t="shared" si="38"/>
        <v>-99</v>
      </c>
      <c r="J691" t="s">
        <v>271</v>
      </c>
      <c r="K691">
        <v>2020</v>
      </c>
    </row>
    <row r="692" spans="1:11" hidden="1" x14ac:dyDescent="0.2">
      <c r="A692" s="1">
        <v>43801</v>
      </c>
      <c r="B692" t="s">
        <v>12</v>
      </c>
      <c r="C692" t="s">
        <v>7</v>
      </c>
      <c r="D692">
        <v>20505460</v>
      </c>
      <c r="E692" t="s">
        <v>613</v>
      </c>
      <c r="G692" s="2">
        <v>10.3</v>
      </c>
      <c r="H692" s="2">
        <f t="shared" si="39"/>
        <v>7353.9300000000012</v>
      </c>
      <c r="I692" s="2">
        <f t="shared" si="38"/>
        <v>10.3</v>
      </c>
      <c r="J692" s="24" t="s">
        <v>273</v>
      </c>
      <c r="K692">
        <v>2020</v>
      </c>
    </row>
    <row r="693" spans="1:11" hidden="1" x14ac:dyDescent="0.2">
      <c r="A693" s="1">
        <v>43808</v>
      </c>
      <c r="B693" t="s">
        <v>372</v>
      </c>
      <c r="C693" t="s">
        <v>7</v>
      </c>
      <c r="D693">
        <v>20505460</v>
      </c>
      <c r="E693" t="s">
        <v>614</v>
      </c>
      <c r="F693" s="2">
        <v>47.59</v>
      </c>
      <c r="H693" s="2">
        <f t="shared" si="39"/>
        <v>7306.3400000000011</v>
      </c>
      <c r="I693" s="2">
        <f t="shared" si="38"/>
        <v>-47.59</v>
      </c>
      <c r="J693" t="s">
        <v>273</v>
      </c>
      <c r="K693">
        <v>2020</v>
      </c>
    </row>
    <row r="694" spans="1:11" hidden="1" x14ac:dyDescent="0.2">
      <c r="A694" s="1">
        <v>43812</v>
      </c>
      <c r="B694" t="s">
        <v>8</v>
      </c>
      <c r="C694" t="s">
        <v>7</v>
      </c>
      <c r="D694">
        <v>20505460</v>
      </c>
      <c r="E694">
        <v>481</v>
      </c>
      <c r="F694" s="2">
        <v>158</v>
      </c>
      <c r="H694" s="2">
        <f t="shared" si="39"/>
        <v>7148.3400000000011</v>
      </c>
      <c r="I694" s="2">
        <f t="shared" si="38"/>
        <v>-158</v>
      </c>
      <c r="J694" t="s">
        <v>352</v>
      </c>
      <c r="K694">
        <v>2020</v>
      </c>
    </row>
    <row r="695" spans="1:11" hidden="1" x14ac:dyDescent="0.2">
      <c r="A695" s="43">
        <v>43815</v>
      </c>
      <c r="B695" s="44" t="s">
        <v>372</v>
      </c>
      <c r="C695" s="44" t="s">
        <v>7</v>
      </c>
      <c r="D695" s="44">
        <v>20505460</v>
      </c>
      <c r="E695" s="44" t="s">
        <v>615</v>
      </c>
      <c r="F695" s="2">
        <v>75</v>
      </c>
      <c r="H695" s="12">
        <f t="shared" si="39"/>
        <v>7073.3400000000011</v>
      </c>
      <c r="I695" s="12">
        <f t="shared" si="38"/>
        <v>-75</v>
      </c>
      <c r="J695" s="44" t="s">
        <v>275</v>
      </c>
      <c r="K695" s="44">
        <v>2020</v>
      </c>
    </row>
    <row r="696" spans="1:11" hidden="1" x14ac:dyDescent="0.2">
      <c r="A696" s="1">
        <v>43815</v>
      </c>
      <c r="B696" t="s">
        <v>372</v>
      </c>
      <c r="C696" t="s">
        <v>7</v>
      </c>
      <c r="D696">
        <v>20505460</v>
      </c>
      <c r="E696" t="s">
        <v>616</v>
      </c>
      <c r="F696" s="2">
        <v>19.32</v>
      </c>
      <c r="H696" s="2">
        <f t="shared" si="39"/>
        <v>7054.0200000000013</v>
      </c>
      <c r="I696" s="2">
        <f t="shared" si="38"/>
        <v>-19.32</v>
      </c>
      <c r="J696" t="s">
        <v>354</v>
      </c>
      <c r="K696">
        <v>2020</v>
      </c>
    </row>
    <row r="697" spans="1:11" hidden="1" x14ac:dyDescent="0.2">
      <c r="A697" s="1">
        <v>43819</v>
      </c>
      <c r="B697" t="s">
        <v>10</v>
      </c>
      <c r="C697" t="s">
        <v>7</v>
      </c>
      <c r="D697">
        <v>20505460</v>
      </c>
      <c r="E697" t="s">
        <v>11</v>
      </c>
      <c r="G697" s="2">
        <v>36</v>
      </c>
      <c r="H697" s="2">
        <f t="shared" si="39"/>
        <v>7090.0200000000013</v>
      </c>
      <c r="I697" s="2">
        <f t="shared" si="38"/>
        <v>36</v>
      </c>
      <c r="J697" s="24" t="s">
        <v>273</v>
      </c>
      <c r="K697">
        <v>2020</v>
      </c>
    </row>
    <row r="698" spans="1:11" hidden="1" x14ac:dyDescent="0.2">
      <c r="A698" s="1">
        <v>43836</v>
      </c>
      <c r="B698" t="s">
        <v>6</v>
      </c>
      <c r="C698" t="s">
        <v>7</v>
      </c>
      <c r="D698">
        <v>20505460</v>
      </c>
      <c r="E698">
        <v>484</v>
      </c>
      <c r="F698" s="2">
        <v>100</v>
      </c>
      <c r="H698" s="2">
        <f t="shared" si="39"/>
        <v>6990.0200000000013</v>
      </c>
      <c r="I698" s="2">
        <f t="shared" si="38"/>
        <v>-100</v>
      </c>
      <c r="J698" t="s">
        <v>352</v>
      </c>
      <c r="K698">
        <v>2020</v>
      </c>
    </row>
    <row r="699" spans="1:11" hidden="1" x14ac:dyDescent="0.2">
      <c r="A699" s="43">
        <v>43838</v>
      </c>
      <c r="B699" s="44" t="s">
        <v>372</v>
      </c>
      <c r="C699" s="44" t="s">
        <v>7</v>
      </c>
      <c r="D699" s="44">
        <v>20505460</v>
      </c>
      <c r="E699" s="44" t="s">
        <v>617</v>
      </c>
      <c r="F699" s="2">
        <v>74</v>
      </c>
      <c r="H699" s="12">
        <f t="shared" si="39"/>
        <v>6916.0200000000013</v>
      </c>
      <c r="I699" s="12">
        <f t="shared" si="38"/>
        <v>-74</v>
      </c>
      <c r="J699" s="44" t="s">
        <v>275</v>
      </c>
      <c r="K699" s="44">
        <v>2020</v>
      </c>
    </row>
    <row r="700" spans="1:11" hidden="1" x14ac:dyDescent="0.2">
      <c r="A700" s="1">
        <v>43861</v>
      </c>
      <c r="B700" t="s">
        <v>10</v>
      </c>
      <c r="C700" t="s">
        <v>7</v>
      </c>
      <c r="D700">
        <v>20505460</v>
      </c>
      <c r="E700" t="s">
        <v>11</v>
      </c>
      <c r="G700" s="2">
        <v>36</v>
      </c>
      <c r="H700" s="2">
        <f t="shared" si="39"/>
        <v>6952.0200000000013</v>
      </c>
      <c r="I700" s="2">
        <f t="shared" si="38"/>
        <v>36</v>
      </c>
      <c r="J700" s="24" t="s">
        <v>273</v>
      </c>
      <c r="K700">
        <v>2020</v>
      </c>
    </row>
    <row r="701" spans="1:11" hidden="1" x14ac:dyDescent="0.2">
      <c r="A701" s="43">
        <v>43865</v>
      </c>
      <c r="B701" s="44" t="s">
        <v>372</v>
      </c>
      <c r="C701" s="44" t="s">
        <v>7</v>
      </c>
      <c r="D701" s="44">
        <v>20505460</v>
      </c>
      <c r="E701" s="44" t="s">
        <v>618</v>
      </c>
      <c r="F701" s="2">
        <v>80</v>
      </c>
      <c r="H701" s="12">
        <f t="shared" si="39"/>
        <v>6872.0200000000013</v>
      </c>
      <c r="I701" s="12">
        <f t="shared" si="38"/>
        <v>-80</v>
      </c>
      <c r="J701" s="44" t="s">
        <v>275</v>
      </c>
      <c r="K701" s="44">
        <v>2020</v>
      </c>
    </row>
    <row r="702" spans="1:11" hidden="1" x14ac:dyDescent="0.2">
      <c r="A702" s="1">
        <v>43872</v>
      </c>
      <c r="B702" t="s">
        <v>372</v>
      </c>
      <c r="C702" t="s">
        <v>7</v>
      </c>
      <c r="D702">
        <v>20505460</v>
      </c>
      <c r="E702" t="s">
        <v>619</v>
      </c>
      <c r="F702" s="2">
        <v>60</v>
      </c>
      <c r="H702" s="2">
        <f t="shared" si="39"/>
        <v>6812.0200000000013</v>
      </c>
      <c r="I702" s="2">
        <f t="shared" si="38"/>
        <v>-60</v>
      </c>
      <c r="J702" t="s">
        <v>273</v>
      </c>
      <c r="K702">
        <v>2020</v>
      </c>
    </row>
    <row r="703" spans="1:11" hidden="1" x14ac:dyDescent="0.2">
      <c r="A703" s="1">
        <v>43874</v>
      </c>
      <c r="B703" t="s">
        <v>372</v>
      </c>
      <c r="C703" t="s">
        <v>7</v>
      </c>
      <c r="D703">
        <v>20505460</v>
      </c>
      <c r="E703" t="s">
        <v>620</v>
      </c>
      <c r="F703" s="2">
        <v>302.39999999999998</v>
      </c>
      <c r="H703" s="2">
        <f t="shared" si="39"/>
        <v>6509.6200000000017</v>
      </c>
      <c r="I703" s="2">
        <f t="shared" si="38"/>
        <v>-302.39999999999998</v>
      </c>
      <c r="J703" t="s">
        <v>312</v>
      </c>
      <c r="K703">
        <v>2020</v>
      </c>
    </row>
    <row r="704" spans="1:11" hidden="1" x14ac:dyDescent="0.2">
      <c r="A704" s="1">
        <v>43874</v>
      </c>
      <c r="B704" t="s">
        <v>9</v>
      </c>
      <c r="C704" t="s">
        <v>7</v>
      </c>
      <c r="D704">
        <v>20505460</v>
      </c>
      <c r="E704">
        <v>500269</v>
      </c>
      <c r="G704" s="2">
        <v>25</v>
      </c>
      <c r="H704" s="2">
        <f t="shared" si="39"/>
        <v>6534.6200000000017</v>
      </c>
      <c r="I704" s="2">
        <f t="shared" si="38"/>
        <v>25</v>
      </c>
      <c r="J704" t="s">
        <v>273</v>
      </c>
      <c r="K704">
        <v>2020</v>
      </c>
    </row>
    <row r="705" spans="1:11" hidden="1" x14ac:dyDescent="0.2">
      <c r="A705" s="1">
        <v>43878</v>
      </c>
      <c r="B705" t="s">
        <v>12</v>
      </c>
      <c r="C705" t="s">
        <v>7</v>
      </c>
      <c r="D705">
        <v>20505460</v>
      </c>
      <c r="E705" t="s">
        <v>621</v>
      </c>
      <c r="G705" s="2">
        <v>0.01</v>
      </c>
      <c r="H705" s="2">
        <f t="shared" si="39"/>
        <v>6534.6300000000019</v>
      </c>
      <c r="I705" s="2">
        <f t="shared" si="38"/>
        <v>0.01</v>
      </c>
      <c r="J705" t="s">
        <v>290</v>
      </c>
      <c r="K705">
        <v>2020</v>
      </c>
    </row>
    <row r="706" spans="1:11" hidden="1" x14ac:dyDescent="0.2">
      <c r="A706" s="1">
        <v>43886</v>
      </c>
      <c r="B706" t="s">
        <v>372</v>
      </c>
      <c r="C706" t="s">
        <v>7</v>
      </c>
      <c r="D706">
        <v>20505460</v>
      </c>
      <c r="E706" t="s">
        <v>622</v>
      </c>
      <c r="F706" s="2">
        <v>41.86</v>
      </c>
      <c r="H706" s="2">
        <f t="shared" si="39"/>
        <v>6492.7700000000023</v>
      </c>
      <c r="I706" s="2">
        <f t="shared" si="38"/>
        <v>-41.86</v>
      </c>
      <c r="J706" t="s">
        <v>354</v>
      </c>
      <c r="K706">
        <v>2020</v>
      </c>
    </row>
    <row r="707" spans="1:11" hidden="1" x14ac:dyDescent="0.2">
      <c r="A707" s="1">
        <v>43888</v>
      </c>
      <c r="B707" t="s">
        <v>372</v>
      </c>
      <c r="C707" t="s">
        <v>7</v>
      </c>
      <c r="D707">
        <v>20505460</v>
      </c>
      <c r="E707" t="s">
        <v>623</v>
      </c>
      <c r="F707" s="2">
        <v>320</v>
      </c>
      <c r="H707" s="2">
        <f t="shared" si="39"/>
        <v>6172.7700000000023</v>
      </c>
      <c r="I707" s="2">
        <f t="shared" si="38"/>
        <v>-320</v>
      </c>
      <c r="J707" t="s">
        <v>312</v>
      </c>
      <c r="K707">
        <v>2020</v>
      </c>
    </row>
    <row r="708" spans="1:11" hidden="1" x14ac:dyDescent="0.2">
      <c r="A708" s="1">
        <v>43889</v>
      </c>
      <c r="B708" t="s">
        <v>10</v>
      </c>
      <c r="C708" t="s">
        <v>7</v>
      </c>
      <c r="D708">
        <v>20505460</v>
      </c>
      <c r="E708" t="s">
        <v>11</v>
      </c>
      <c r="G708" s="2">
        <v>42</v>
      </c>
      <c r="H708" s="2">
        <f t="shared" si="39"/>
        <v>6214.7700000000023</v>
      </c>
      <c r="I708" s="2">
        <f t="shared" si="38"/>
        <v>42</v>
      </c>
      <c r="J708" t="s">
        <v>273</v>
      </c>
      <c r="K708">
        <v>2020</v>
      </c>
    </row>
    <row r="709" spans="1:11" hidden="1" x14ac:dyDescent="0.2">
      <c r="A709" s="1">
        <v>43899</v>
      </c>
      <c r="B709" t="s">
        <v>372</v>
      </c>
      <c r="C709" t="s">
        <v>7</v>
      </c>
      <c r="D709">
        <v>20505460</v>
      </c>
      <c r="E709" t="s">
        <v>624</v>
      </c>
      <c r="F709" s="2">
        <v>320</v>
      </c>
      <c r="H709" s="2">
        <f t="shared" si="39"/>
        <v>5894.7700000000023</v>
      </c>
      <c r="I709" s="2">
        <f t="shared" si="38"/>
        <v>-320</v>
      </c>
      <c r="J709" t="s">
        <v>312</v>
      </c>
      <c r="K709">
        <v>2020</v>
      </c>
    </row>
    <row r="710" spans="1:11" hidden="1" x14ac:dyDescent="0.2">
      <c r="A710" s="1">
        <v>43913</v>
      </c>
      <c r="B710" t="s">
        <v>10</v>
      </c>
      <c r="C710" t="s">
        <v>7</v>
      </c>
      <c r="D710">
        <v>20505460</v>
      </c>
      <c r="E710" t="s">
        <v>11</v>
      </c>
      <c r="G710" s="2">
        <v>36</v>
      </c>
      <c r="H710" s="2">
        <f t="shared" si="39"/>
        <v>5930.7700000000023</v>
      </c>
      <c r="I710" s="2">
        <f t="shared" si="38"/>
        <v>36</v>
      </c>
      <c r="J710" t="s">
        <v>273</v>
      </c>
      <c r="K710">
        <v>2020</v>
      </c>
    </row>
    <row r="711" spans="1:11" hidden="1" x14ac:dyDescent="0.2">
      <c r="A711" s="1">
        <v>43930</v>
      </c>
      <c r="B711" t="s">
        <v>372</v>
      </c>
      <c r="C711" t="s">
        <v>7</v>
      </c>
      <c r="D711">
        <v>20505460</v>
      </c>
      <c r="E711" t="s">
        <v>625</v>
      </c>
      <c r="F711" s="2">
        <v>14.39</v>
      </c>
      <c r="H711" s="2">
        <f t="shared" si="39"/>
        <v>5916.3800000000019</v>
      </c>
      <c r="I711" s="2">
        <f t="shared" si="38"/>
        <v>-14.39</v>
      </c>
      <c r="J711" t="s">
        <v>354</v>
      </c>
      <c r="K711">
        <v>2020</v>
      </c>
    </row>
    <row r="712" spans="1:11" hidden="1" x14ac:dyDescent="0.2">
      <c r="A712" s="1">
        <v>43971</v>
      </c>
      <c r="B712" t="s">
        <v>372</v>
      </c>
      <c r="C712" t="s">
        <v>7</v>
      </c>
      <c r="D712">
        <v>20505460</v>
      </c>
      <c r="E712" t="s">
        <v>626</v>
      </c>
      <c r="F712" s="2">
        <v>34.56</v>
      </c>
      <c r="H712" s="2">
        <f t="shared" si="39"/>
        <v>5881.8200000000015</v>
      </c>
      <c r="I712" s="2">
        <f t="shared" si="38"/>
        <v>-34.56</v>
      </c>
      <c r="J712" t="s">
        <v>354</v>
      </c>
      <c r="K712">
        <v>2020</v>
      </c>
    </row>
    <row r="713" spans="1:11" hidden="1" x14ac:dyDescent="0.2">
      <c r="A713" s="1">
        <v>44026</v>
      </c>
      <c r="B713" t="s">
        <v>10</v>
      </c>
      <c r="C713" t="s">
        <v>7</v>
      </c>
      <c r="D713">
        <v>20505460</v>
      </c>
      <c r="E713" t="s">
        <v>11</v>
      </c>
      <c r="G713" s="2">
        <v>12</v>
      </c>
      <c r="H713" s="2">
        <f t="shared" si="39"/>
        <v>5893.8200000000015</v>
      </c>
      <c r="I713" s="2">
        <f t="shared" si="38"/>
        <v>12</v>
      </c>
      <c r="J713" t="s">
        <v>273</v>
      </c>
      <c r="K713">
        <v>2020</v>
      </c>
    </row>
    <row r="714" spans="1:11" hidden="1" x14ac:dyDescent="0.2">
      <c r="A714" s="1">
        <v>44056</v>
      </c>
      <c r="B714" t="s">
        <v>10</v>
      </c>
      <c r="C714" t="s">
        <v>7</v>
      </c>
      <c r="D714">
        <v>20505460</v>
      </c>
      <c r="E714" t="s">
        <v>11</v>
      </c>
      <c r="G714" s="2">
        <v>81</v>
      </c>
      <c r="H714" s="2">
        <f t="shared" si="39"/>
        <v>5974.8200000000015</v>
      </c>
      <c r="I714" s="2">
        <f t="shared" si="38"/>
        <v>81</v>
      </c>
      <c r="J714" t="s">
        <v>273</v>
      </c>
      <c r="K714">
        <v>2020</v>
      </c>
    </row>
    <row r="715" spans="1:11" hidden="1" x14ac:dyDescent="0.2">
      <c r="A715" s="1">
        <v>44075</v>
      </c>
      <c r="B715" t="s">
        <v>372</v>
      </c>
      <c r="C715" t="s">
        <v>7</v>
      </c>
      <c r="D715">
        <v>20505460</v>
      </c>
      <c r="E715" t="s">
        <v>627</v>
      </c>
      <c r="F715" s="2">
        <v>109.17</v>
      </c>
      <c r="H715" s="2">
        <f t="shared" si="39"/>
        <v>5865.6500000000015</v>
      </c>
      <c r="I715" s="2">
        <f t="shared" si="38"/>
        <v>-109.17</v>
      </c>
      <c r="J715" s="3" t="s">
        <v>598</v>
      </c>
      <c r="K715">
        <v>2020</v>
      </c>
    </row>
    <row r="716" spans="1:11" hidden="1" x14ac:dyDescent="0.2">
      <c r="A716" s="1">
        <v>44090</v>
      </c>
      <c r="B716" t="s">
        <v>10</v>
      </c>
      <c r="C716" t="s">
        <v>7</v>
      </c>
      <c r="D716">
        <v>20505460</v>
      </c>
      <c r="E716" t="s">
        <v>11</v>
      </c>
      <c r="G716" s="2">
        <v>45</v>
      </c>
      <c r="H716" s="2">
        <f t="shared" si="39"/>
        <v>5910.6500000000015</v>
      </c>
      <c r="I716" s="2">
        <f t="shared" si="38"/>
        <v>45</v>
      </c>
      <c r="J716" t="s">
        <v>273</v>
      </c>
      <c r="K716">
        <v>2020</v>
      </c>
    </row>
    <row r="717" spans="1:11" hidden="1" x14ac:dyDescent="0.2">
      <c r="A717" s="1">
        <v>44109</v>
      </c>
      <c r="B717" t="s">
        <v>10</v>
      </c>
      <c r="C717" t="s">
        <v>7</v>
      </c>
      <c r="D717">
        <v>20505460</v>
      </c>
      <c r="E717" t="s">
        <v>11</v>
      </c>
      <c r="G717" s="2">
        <v>18</v>
      </c>
      <c r="H717" s="2">
        <f t="shared" si="39"/>
        <v>5928.6500000000015</v>
      </c>
      <c r="I717" s="2">
        <f t="shared" si="38"/>
        <v>18</v>
      </c>
      <c r="J717" t="s">
        <v>273</v>
      </c>
      <c r="K717">
        <v>2020</v>
      </c>
    </row>
    <row r="718" spans="1:11" hidden="1" x14ac:dyDescent="0.2">
      <c r="A718" s="1">
        <v>44116</v>
      </c>
      <c r="B718" t="s">
        <v>372</v>
      </c>
      <c r="C718" t="s">
        <v>7</v>
      </c>
      <c r="D718">
        <v>20505460</v>
      </c>
      <c r="E718" t="s">
        <v>628</v>
      </c>
      <c r="F718" s="2">
        <v>71.94</v>
      </c>
      <c r="H718" s="2">
        <f t="shared" si="39"/>
        <v>5856.7100000000019</v>
      </c>
      <c r="I718" s="2">
        <f t="shared" si="38"/>
        <v>-71.94</v>
      </c>
      <c r="J718" t="s">
        <v>354</v>
      </c>
      <c r="K718">
        <v>2020</v>
      </c>
    </row>
    <row r="719" spans="1:11" hidden="1" x14ac:dyDescent="0.2">
      <c r="A719" s="1">
        <v>44116</v>
      </c>
      <c r="B719" t="s">
        <v>372</v>
      </c>
      <c r="C719" t="s">
        <v>7</v>
      </c>
      <c r="D719">
        <v>20505460</v>
      </c>
      <c r="E719" t="s">
        <v>629</v>
      </c>
      <c r="F719" s="2">
        <v>46</v>
      </c>
      <c r="H719" s="2">
        <f t="shared" si="39"/>
        <v>5810.7100000000019</v>
      </c>
      <c r="I719" s="2">
        <f t="shared" si="38"/>
        <v>-46</v>
      </c>
      <c r="J719" t="s">
        <v>273</v>
      </c>
      <c r="K719">
        <v>2020</v>
      </c>
    </row>
    <row r="720" spans="1:11" hidden="1" x14ac:dyDescent="0.2">
      <c r="A720" s="1">
        <v>44123</v>
      </c>
      <c r="B720" t="s">
        <v>10</v>
      </c>
      <c r="C720" t="s">
        <v>7</v>
      </c>
      <c r="D720">
        <v>20505460</v>
      </c>
      <c r="E720" t="s">
        <v>11</v>
      </c>
      <c r="G720" s="2">
        <v>63</v>
      </c>
      <c r="H720" s="2">
        <f t="shared" si="39"/>
        <v>5873.7100000000019</v>
      </c>
      <c r="I720" s="2">
        <f t="shared" si="38"/>
        <v>63</v>
      </c>
      <c r="J720" t="s">
        <v>273</v>
      </c>
      <c r="K720">
        <v>2020</v>
      </c>
    </row>
    <row r="721" spans="1:12" hidden="1" x14ac:dyDescent="0.2">
      <c r="A721" s="1">
        <v>44123</v>
      </c>
      <c r="B721" t="s">
        <v>372</v>
      </c>
      <c r="C721" t="s">
        <v>7</v>
      </c>
      <c r="D721">
        <v>20505460</v>
      </c>
      <c r="E721" t="s">
        <v>630</v>
      </c>
      <c r="F721" s="2">
        <v>20.58</v>
      </c>
      <c r="H721" s="2">
        <f t="shared" si="39"/>
        <v>5853.1300000000019</v>
      </c>
      <c r="I721" s="2">
        <f t="shared" si="38"/>
        <v>-20.58</v>
      </c>
      <c r="J721" t="s">
        <v>290</v>
      </c>
      <c r="K721">
        <v>2020</v>
      </c>
      <c r="L721" t="s">
        <v>641</v>
      </c>
    </row>
    <row r="722" spans="1:12" hidden="1" x14ac:dyDescent="0.2">
      <c r="A722" s="1">
        <v>44131</v>
      </c>
      <c r="B722" t="s">
        <v>372</v>
      </c>
      <c r="C722" t="s">
        <v>7</v>
      </c>
      <c r="D722">
        <v>20505460</v>
      </c>
      <c r="E722" t="s">
        <v>631</v>
      </c>
      <c r="F722" s="2">
        <v>350</v>
      </c>
      <c r="H722" s="2">
        <f t="shared" si="39"/>
        <v>5503.1300000000019</v>
      </c>
      <c r="I722" s="2">
        <f t="shared" si="38"/>
        <v>-350</v>
      </c>
      <c r="J722" t="s">
        <v>642</v>
      </c>
      <c r="K722">
        <v>2020</v>
      </c>
    </row>
    <row r="723" spans="1:12" hidden="1" x14ac:dyDescent="0.2">
      <c r="A723" s="1">
        <v>44137</v>
      </c>
      <c r="B723" t="s">
        <v>10</v>
      </c>
      <c r="C723" t="s">
        <v>7</v>
      </c>
      <c r="D723">
        <v>20505460</v>
      </c>
      <c r="E723" t="s">
        <v>11</v>
      </c>
      <c r="G723" s="2">
        <v>76.5</v>
      </c>
      <c r="H723" s="2">
        <f t="shared" si="39"/>
        <v>5579.6300000000019</v>
      </c>
      <c r="I723" s="2">
        <f t="shared" si="38"/>
        <v>76.5</v>
      </c>
      <c r="J723" t="s">
        <v>273</v>
      </c>
      <c r="K723">
        <v>2020</v>
      </c>
    </row>
    <row r="724" spans="1:12" hidden="1" x14ac:dyDescent="0.2">
      <c r="A724" s="1">
        <v>44139</v>
      </c>
      <c r="B724" t="s">
        <v>372</v>
      </c>
      <c r="C724" t="s">
        <v>7</v>
      </c>
      <c r="D724">
        <v>20505460</v>
      </c>
      <c r="E724" t="s">
        <v>632</v>
      </c>
      <c r="F724" s="2">
        <v>20</v>
      </c>
      <c r="H724" s="2">
        <f t="shared" si="39"/>
        <v>5559.6300000000019</v>
      </c>
      <c r="I724" s="2">
        <f t="shared" si="38"/>
        <v>-20</v>
      </c>
      <c r="J724" t="s">
        <v>290</v>
      </c>
      <c r="K724">
        <v>2020</v>
      </c>
      <c r="L724" t="s">
        <v>643</v>
      </c>
    </row>
    <row r="725" spans="1:12" hidden="1" x14ac:dyDescent="0.2">
      <c r="A725" s="1">
        <v>44144</v>
      </c>
      <c r="B725" t="s">
        <v>633</v>
      </c>
      <c r="C725" t="s">
        <v>7</v>
      </c>
      <c r="D725">
        <v>20505460</v>
      </c>
      <c r="E725" t="s">
        <v>634</v>
      </c>
      <c r="F725" s="2">
        <v>3.88</v>
      </c>
      <c r="H725" s="2">
        <f t="shared" si="39"/>
        <v>5555.7500000000018</v>
      </c>
      <c r="I725" s="2">
        <f t="shared" si="38"/>
        <v>-3.88</v>
      </c>
      <c r="J725" t="s">
        <v>290</v>
      </c>
      <c r="K725">
        <v>2020</v>
      </c>
    </row>
    <row r="726" spans="1:12" hidden="1" x14ac:dyDescent="0.2">
      <c r="A726" s="1">
        <v>44144</v>
      </c>
      <c r="B726" t="s">
        <v>633</v>
      </c>
      <c r="C726" t="s">
        <v>7</v>
      </c>
      <c r="D726">
        <v>20505460</v>
      </c>
      <c r="E726" t="s">
        <v>634</v>
      </c>
      <c r="F726" s="2">
        <v>3.88</v>
      </c>
      <c r="H726" s="2">
        <f t="shared" si="39"/>
        <v>5551.8700000000017</v>
      </c>
      <c r="I726" s="2">
        <f t="shared" si="38"/>
        <v>-3.88</v>
      </c>
      <c r="J726" t="s">
        <v>290</v>
      </c>
      <c r="K726">
        <v>2020</v>
      </c>
    </row>
    <row r="727" spans="1:12" hidden="1" x14ac:dyDescent="0.2">
      <c r="A727" s="1">
        <v>44144</v>
      </c>
      <c r="B727" t="s">
        <v>633</v>
      </c>
      <c r="C727" t="s">
        <v>7</v>
      </c>
      <c r="D727">
        <v>20505460</v>
      </c>
      <c r="E727" t="s">
        <v>634</v>
      </c>
      <c r="F727" s="2">
        <v>3.88</v>
      </c>
      <c r="H727" s="2">
        <f t="shared" si="39"/>
        <v>5547.9900000000016</v>
      </c>
      <c r="I727" s="2">
        <f t="shared" si="38"/>
        <v>-3.88</v>
      </c>
      <c r="J727" t="s">
        <v>290</v>
      </c>
      <c r="K727">
        <v>2020</v>
      </c>
    </row>
    <row r="728" spans="1:12" hidden="1" x14ac:dyDescent="0.2">
      <c r="A728" s="43">
        <v>44165</v>
      </c>
      <c r="B728" s="44" t="s">
        <v>372</v>
      </c>
      <c r="C728" s="44" t="s">
        <v>7</v>
      </c>
      <c r="D728" s="44">
        <v>20505460</v>
      </c>
      <c r="E728" s="44" t="s">
        <v>635</v>
      </c>
      <c r="F728" s="2">
        <v>74</v>
      </c>
      <c r="H728" s="12">
        <f t="shared" si="39"/>
        <v>5473.9900000000016</v>
      </c>
      <c r="I728" s="12">
        <f t="shared" si="38"/>
        <v>-74</v>
      </c>
      <c r="J728" s="44" t="s">
        <v>275</v>
      </c>
      <c r="K728" s="44">
        <v>2020</v>
      </c>
    </row>
    <row r="729" spans="1:12" hidden="1" x14ac:dyDescent="0.2">
      <c r="A729" s="1">
        <v>44166</v>
      </c>
      <c r="B729" t="s">
        <v>12</v>
      </c>
      <c r="C729" t="s">
        <v>7</v>
      </c>
      <c r="D729">
        <v>20505460</v>
      </c>
      <c r="E729" t="s">
        <v>636</v>
      </c>
      <c r="G729" s="2">
        <v>10.3</v>
      </c>
      <c r="H729" s="2">
        <f t="shared" si="39"/>
        <v>5484.2900000000018</v>
      </c>
      <c r="I729" s="2">
        <f t="shared" si="38"/>
        <v>10.3</v>
      </c>
      <c r="J729" t="s">
        <v>273</v>
      </c>
      <c r="K729">
        <v>2020</v>
      </c>
    </row>
    <row r="730" spans="1:12" hidden="1" x14ac:dyDescent="0.2">
      <c r="A730" s="1">
        <v>44166</v>
      </c>
      <c r="B730" t="s">
        <v>10</v>
      </c>
      <c r="C730" t="s">
        <v>7</v>
      </c>
      <c r="D730">
        <v>20505460</v>
      </c>
      <c r="E730" t="s">
        <v>11</v>
      </c>
      <c r="G730" s="2">
        <v>36</v>
      </c>
      <c r="H730" s="2">
        <f t="shared" si="39"/>
        <v>5520.2900000000018</v>
      </c>
      <c r="I730" s="2">
        <f t="shared" si="38"/>
        <v>36</v>
      </c>
      <c r="J730" t="s">
        <v>273</v>
      </c>
      <c r="K730">
        <v>2020</v>
      </c>
    </row>
    <row r="731" spans="1:12" hidden="1" x14ac:dyDescent="0.2">
      <c r="A731" s="1">
        <v>44179</v>
      </c>
      <c r="B731" t="s">
        <v>372</v>
      </c>
      <c r="C731" t="s">
        <v>7</v>
      </c>
      <c r="D731">
        <v>20505460</v>
      </c>
      <c r="E731" t="s">
        <v>637</v>
      </c>
      <c r="F731" s="2">
        <v>19.37</v>
      </c>
      <c r="H731" s="2">
        <f t="shared" si="39"/>
        <v>5500.9200000000019</v>
      </c>
      <c r="I731" s="2">
        <f t="shared" si="38"/>
        <v>-19.37</v>
      </c>
      <c r="J731" t="s">
        <v>354</v>
      </c>
      <c r="K731">
        <v>2020</v>
      </c>
    </row>
    <row r="732" spans="1:12" x14ac:dyDescent="0.2">
      <c r="A732" s="1">
        <v>44204</v>
      </c>
      <c r="B732" t="s">
        <v>372</v>
      </c>
      <c r="C732" t="s">
        <v>7</v>
      </c>
      <c r="D732">
        <v>20505460</v>
      </c>
      <c r="E732" t="s">
        <v>638</v>
      </c>
      <c r="F732" s="2">
        <v>46</v>
      </c>
      <c r="H732" s="2">
        <f t="shared" si="39"/>
        <v>5454.9200000000019</v>
      </c>
      <c r="I732" s="2">
        <f t="shared" si="38"/>
        <v>-46</v>
      </c>
      <c r="J732" t="s">
        <v>273</v>
      </c>
      <c r="K732">
        <v>2021</v>
      </c>
    </row>
    <row r="733" spans="1:12" x14ac:dyDescent="0.2">
      <c r="A733" s="1">
        <v>44222</v>
      </c>
      <c r="B733" t="s">
        <v>372</v>
      </c>
      <c r="C733" t="s">
        <v>7</v>
      </c>
      <c r="D733">
        <v>20505460</v>
      </c>
      <c r="E733" t="s">
        <v>639</v>
      </c>
      <c r="F733" s="2">
        <v>73.400000000000006</v>
      </c>
      <c r="H733" s="2">
        <f t="shared" si="39"/>
        <v>5381.5200000000023</v>
      </c>
      <c r="I733" s="2">
        <f t="shared" si="38"/>
        <v>-73.400000000000006</v>
      </c>
      <c r="J733" t="s">
        <v>354</v>
      </c>
      <c r="K733">
        <v>2021</v>
      </c>
    </row>
    <row r="734" spans="1:12" x14ac:dyDescent="0.2">
      <c r="A734" s="1">
        <v>44228</v>
      </c>
      <c r="B734" t="s">
        <v>10</v>
      </c>
      <c r="C734" t="s">
        <v>7</v>
      </c>
      <c r="D734">
        <v>20505460</v>
      </c>
      <c r="E734" t="s">
        <v>11</v>
      </c>
      <c r="G734" s="2">
        <v>48</v>
      </c>
      <c r="H734" s="2">
        <v>5429.52</v>
      </c>
      <c r="I734" s="2">
        <f t="shared" si="38"/>
        <v>48</v>
      </c>
      <c r="J734" t="s">
        <v>273</v>
      </c>
      <c r="K734">
        <v>2021</v>
      </c>
    </row>
    <row r="735" spans="1:12" x14ac:dyDescent="0.2">
      <c r="A735" s="1">
        <v>44246</v>
      </c>
      <c r="B735" t="s">
        <v>372</v>
      </c>
      <c r="C735" t="s">
        <v>7</v>
      </c>
      <c r="D735">
        <v>20505460</v>
      </c>
      <c r="E735" t="s">
        <v>654</v>
      </c>
      <c r="F735" s="2">
        <v>2.77</v>
      </c>
      <c r="H735" s="2">
        <v>5426.75</v>
      </c>
      <c r="I735" s="2">
        <f t="shared" si="38"/>
        <v>-2.77</v>
      </c>
      <c r="J735" t="s">
        <v>354</v>
      </c>
      <c r="K735">
        <v>2021</v>
      </c>
    </row>
    <row r="736" spans="1:12" x14ac:dyDescent="0.2">
      <c r="A736" s="1">
        <v>44256</v>
      </c>
      <c r="B736" t="s">
        <v>10</v>
      </c>
      <c r="C736" t="s">
        <v>7</v>
      </c>
      <c r="D736">
        <v>20505460</v>
      </c>
      <c r="E736" t="s">
        <v>11</v>
      </c>
      <c r="G736" s="2">
        <v>45</v>
      </c>
      <c r="H736" s="2">
        <v>5471.75</v>
      </c>
      <c r="I736" s="2">
        <f t="shared" si="38"/>
        <v>45</v>
      </c>
      <c r="J736" t="s">
        <v>273</v>
      </c>
      <c r="K736">
        <v>2021</v>
      </c>
    </row>
    <row r="737" spans="1:11" x14ac:dyDescent="0.2">
      <c r="A737" s="1">
        <v>44277</v>
      </c>
      <c r="B737" t="s">
        <v>372</v>
      </c>
      <c r="C737" t="s">
        <v>7</v>
      </c>
      <c r="D737">
        <v>20505460</v>
      </c>
      <c r="E737" t="s">
        <v>655</v>
      </c>
      <c r="F737" s="2">
        <v>600</v>
      </c>
      <c r="H737" s="2">
        <v>4871.75</v>
      </c>
      <c r="I737" s="2">
        <f t="shared" si="38"/>
        <v>-600</v>
      </c>
      <c r="J737" t="s">
        <v>735</v>
      </c>
      <c r="K737">
        <v>2021</v>
      </c>
    </row>
    <row r="738" spans="1:11" x14ac:dyDescent="0.2">
      <c r="A738" s="1">
        <v>44279</v>
      </c>
      <c r="B738" t="s">
        <v>372</v>
      </c>
      <c r="C738" t="s">
        <v>7</v>
      </c>
      <c r="D738">
        <v>20505460</v>
      </c>
      <c r="E738" t="s">
        <v>656</v>
      </c>
      <c r="F738" s="2">
        <v>80</v>
      </c>
      <c r="H738" s="2">
        <v>4791.75</v>
      </c>
      <c r="I738" s="2">
        <f t="shared" si="38"/>
        <v>-80</v>
      </c>
      <c r="J738" t="s">
        <v>735</v>
      </c>
      <c r="K738">
        <v>2021</v>
      </c>
    </row>
    <row r="739" spans="1:11" x14ac:dyDescent="0.2">
      <c r="A739" s="1">
        <v>44280</v>
      </c>
      <c r="B739" t="s">
        <v>12</v>
      </c>
      <c r="C739" t="s">
        <v>7</v>
      </c>
      <c r="D739">
        <v>20505460</v>
      </c>
      <c r="E739" t="s">
        <v>657</v>
      </c>
      <c r="G739" s="2">
        <v>117</v>
      </c>
      <c r="H739" s="2">
        <v>4908.75</v>
      </c>
      <c r="I739" s="2">
        <f t="shared" si="38"/>
        <v>117</v>
      </c>
      <c r="J739" t="s">
        <v>735</v>
      </c>
      <c r="K739">
        <v>2021</v>
      </c>
    </row>
    <row r="740" spans="1:11" x14ac:dyDescent="0.2">
      <c r="A740" s="1">
        <v>44284</v>
      </c>
      <c r="B740" t="s">
        <v>10</v>
      </c>
      <c r="C740" t="s">
        <v>7</v>
      </c>
      <c r="D740">
        <v>20505460</v>
      </c>
      <c r="E740" t="s">
        <v>11</v>
      </c>
      <c r="G740" s="2">
        <v>30</v>
      </c>
      <c r="H740" s="2">
        <v>4938.75</v>
      </c>
      <c r="I740" s="2">
        <f t="shared" si="38"/>
        <v>30</v>
      </c>
      <c r="J740" t="s">
        <v>273</v>
      </c>
      <c r="K740">
        <v>2021</v>
      </c>
    </row>
    <row r="741" spans="1:11" x14ac:dyDescent="0.2">
      <c r="A741" s="1">
        <v>44285</v>
      </c>
      <c r="B741" t="s">
        <v>372</v>
      </c>
      <c r="C741" t="s">
        <v>7</v>
      </c>
      <c r="D741">
        <v>20505460</v>
      </c>
      <c r="E741" t="s">
        <v>658</v>
      </c>
      <c r="F741" s="2">
        <v>160</v>
      </c>
      <c r="H741" s="2">
        <v>4778.75</v>
      </c>
      <c r="I741" s="2">
        <f t="shared" si="38"/>
        <v>-160</v>
      </c>
      <c r="J741" t="s">
        <v>735</v>
      </c>
      <c r="K741">
        <v>2021</v>
      </c>
    </row>
    <row r="742" spans="1:11" x14ac:dyDescent="0.2">
      <c r="A742" s="1">
        <v>44294</v>
      </c>
      <c r="B742" t="s">
        <v>372</v>
      </c>
      <c r="C742" t="s">
        <v>7</v>
      </c>
      <c r="D742">
        <v>20505460</v>
      </c>
      <c r="E742" t="s">
        <v>659</v>
      </c>
      <c r="F742" s="2">
        <v>82</v>
      </c>
      <c r="H742" s="2">
        <v>4696.75</v>
      </c>
      <c r="I742" s="2">
        <f t="shared" si="38"/>
        <v>-82</v>
      </c>
      <c r="J742" s="44" t="s">
        <v>275</v>
      </c>
      <c r="K742">
        <v>2021</v>
      </c>
    </row>
    <row r="743" spans="1:11" x14ac:dyDescent="0.2">
      <c r="A743" s="1">
        <v>44298</v>
      </c>
      <c r="B743" t="s">
        <v>12</v>
      </c>
      <c r="C743" t="s">
        <v>7</v>
      </c>
      <c r="D743">
        <v>20505460</v>
      </c>
      <c r="E743" t="s">
        <v>660</v>
      </c>
      <c r="G743" s="2">
        <v>10</v>
      </c>
      <c r="H743" s="2">
        <v>4767.3599999999997</v>
      </c>
      <c r="I743" s="2">
        <f t="shared" si="38"/>
        <v>10</v>
      </c>
      <c r="J743" t="s">
        <v>273</v>
      </c>
      <c r="K743">
        <v>2021</v>
      </c>
    </row>
    <row r="744" spans="1:11" x14ac:dyDescent="0.2">
      <c r="A744" s="1">
        <v>44298</v>
      </c>
      <c r="B744" t="s">
        <v>372</v>
      </c>
      <c r="C744" t="s">
        <v>7</v>
      </c>
      <c r="D744">
        <v>20505460</v>
      </c>
      <c r="E744" t="s">
        <v>661</v>
      </c>
      <c r="F744" s="2">
        <v>15</v>
      </c>
      <c r="H744" s="2">
        <v>4757.3599999999997</v>
      </c>
      <c r="I744" s="2">
        <f t="shared" si="38"/>
        <v>-15</v>
      </c>
      <c r="J744" t="s">
        <v>736</v>
      </c>
      <c r="K744">
        <v>2021</v>
      </c>
    </row>
    <row r="745" spans="1:11" x14ac:dyDescent="0.2">
      <c r="A745" s="1">
        <v>44298</v>
      </c>
      <c r="B745" t="s">
        <v>10</v>
      </c>
      <c r="C745" t="s">
        <v>7</v>
      </c>
      <c r="D745">
        <v>20505460</v>
      </c>
      <c r="E745" t="s">
        <v>11</v>
      </c>
      <c r="G745" s="2">
        <v>90</v>
      </c>
      <c r="H745" s="2">
        <v>4772.3599999999997</v>
      </c>
      <c r="I745" s="2">
        <f t="shared" si="38"/>
        <v>90</v>
      </c>
      <c r="J745" t="s">
        <v>273</v>
      </c>
      <c r="K745">
        <v>2021</v>
      </c>
    </row>
    <row r="746" spans="1:11" x14ac:dyDescent="0.2">
      <c r="A746" s="1">
        <v>44298</v>
      </c>
      <c r="B746" t="s">
        <v>372</v>
      </c>
      <c r="C746" t="s">
        <v>7</v>
      </c>
      <c r="D746">
        <v>20505460</v>
      </c>
      <c r="E746" t="s">
        <v>662</v>
      </c>
      <c r="F746" s="2">
        <v>14.39</v>
      </c>
      <c r="H746" s="2">
        <v>4682.3599999999997</v>
      </c>
      <c r="I746" s="2">
        <f t="shared" si="38"/>
        <v>-14.39</v>
      </c>
      <c r="J746" t="s">
        <v>354</v>
      </c>
      <c r="K746">
        <v>2021</v>
      </c>
    </row>
    <row r="747" spans="1:11" x14ac:dyDescent="0.2">
      <c r="A747" s="1">
        <v>44306</v>
      </c>
      <c r="B747" t="s">
        <v>12</v>
      </c>
      <c r="C747" t="s">
        <v>7</v>
      </c>
      <c r="D747">
        <v>20505460</v>
      </c>
      <c r="E747" t="s">
        <v>663</v>
      </c>
      <c r="G747" s="2">
        <v>30</v>
      </c>
      <c r="H747" s="2">
        <v>4982.3599999999997</v>
      </c>
      <c r="I747" s="2">
        <f t="shared" si="38"/>
        <v>30</v>
      </c>
      <c r="J747" t="s">
        <v>273</v>
      </c>
      <c r="K747">
        <v>2021</v>
      </c>
    </row>
    <row r="748" spans="1:11" x14ac:dyDescent="0.2">
      <c r="A748" s="1">
        <v>44306</v>
      </c>
      <c r="B748" t="s">
        <v>10</v>
      </c>
      <c r="C748" t="s">
        <v>7</v>
      </c>
      <c r="D748">
        <v>20505460</v>
      </c>
      <c r="E748" t="s">
        <v>11</v>
      </c>
      <c r="G748" s="2">
        <v>185</v>
      </c>
      <c r="H748" s="2">
        <v>4952.3599999999997</v>
      </c>
      <c r="I748" s="2">
        <f t="shared" si="38"/>
        <v>185</v>
      </c>
      <c r="J748" t="s">
        <v>273</v>
      </c>
      <c r="K748">
        <v>2021</v>
      </c>
    </row>
    <row r="749" spans="1:11" x14ac:dyDescent="0.2">
      <c r="A749" s="1">
        <v>44312</v>
      </c>
      <c r="B749" t="s">
        <v>10</v>
      </c>
      <c r="C749" t="s">
        <v>7</v>
      </c>
      <c r="D749">
        <v>20505460</v>
      </c>
      <c r="E749" t="s">
        <v>11</v>
      </c>
      <c r="G749" s="2">
        <v>150</v>
      </c>
      <c r="H749" s="2">
        <v>5132.3599999999997</v>
      </c>
      <c r="I749" s="2">
        <f t="shared" ref="I749:I812" si="40">G749-F749</f>
        <v>150</v>
      </c>
      <c r="J749" t="s">
        <v>273</v>
      </c>
      <c r="K749">
        <v>2021</v>
      </c>
    </row>
    <row r="750" spans="1:11" x14ac:dyDescent="0.2">
      <c r="A750" s="1">
        <v>44314</v>
      </c>
      <c r="B750" t="s">
        <v>12</v>
      </c>
      <c r="C750" t="s">
        <v>7</v>
      </c>
      <c r="D750">
        <v>20505460</v>
      </c>
      <c r="E750" t="s">
        <v>664</v>
      </c>
      <c r="G750" s="2">
        <v>20</v>
      </c>
      <c r="H750" s="2">
        <v>5152.3599999999997</v>
      </c>
      <c r="I750" s="2">
        <f t="shared" si="40"/>
        <v>20</v>
      </c>
      <c r="J750" t="s">
        <v>273</v>
      </c>
      <c r="K750">
        <v>2021</v>
      </c>
    </row>
    <row r="751" spans="1:11" x14ac:dyDescent="0.2">
      <c r="A751" s="1">
        <v>44320</v>
      </c>
      <c r="B751" t="s">
        <v>10</v>
      </c>
      <c r="C751" t="s">
        <v>7</v>
      </c>
      <c r="D751">
        <v>20505460</v>
      </c>
      <c r="E751" t="s">
        <v>11</v>
      </c>
      <c r="G751" s="2">
        <v>85</v>
      </c>
      <c r="H751" s="2">
        <v>5237.3599999999997</v>
      </c>
      <c r="I751" s="2">
        <f t="shared" si="40"/>
        <v>85</v>
      </c>
      <c r="J751" t="s">
        <v>273</v>
      </c>
      <c r="K751">
        <v>2021</v>
      </c>
    </row>
    <row r="752" spans="1:11" x14ac:dyDescent="0.2">
      <c r="A752" s="1">
        <v>44321</v>
      </c>
      <c r="B752" t="s">
        <v>12</v>
      </c>
      <c r="C752" t="s">
        <v>7</v>
      </c>
      <c r="D752">
        <v>20505460</v>
      </c>
      <c r="E752" t="s">
        <v>665</v>
      </c>
      <c r="G752" s="2">
        <v>30</v>
      </c>
      <c r="H752" s="2">
        <v>2842.96</v>
      </c>
      <c r="I752" s="2">
        <f t="shared" si="40"/>
        <v>30</v>
      </c>
      <c r="J752" t="s">
        <v>598</v>
      </c>
      <c r="K752">
        <v>2021</v>
      </c>
    </row>
    <row r="753" spans="1:11" x14ac:dyDescent="0.2">
      <c r="A753" s="1">
        <v>44321</v>
      </c>
      <c r="B753" t="s">
        <v>12</v>
      </c>
      <c r="C753" t="s">
        <v>7</v>
      </c>
      <c r="D753">
        <v>20505460</v>
      </c>
      <c r="E753" t="s">
        <v>666</v>
      </c>
      <c r="G753" s="2">
        <v>120</v>
      </c>
      <c r="H753" s="2">
        <v>2812.96</v>
      </c>
      <c r="I753" s="2">
        <f t="shared" si="40"/>
        <v>120</v>
      </c>
      <c r="J753" t="s">
        <v>598</v>
      </c>
      <c r="K753">
        <v>2021</v>
      </c>
    </row>
    <row r="754" spans="1:11" x14ac:dyDescent="0.2">
      <c r="A754" s="1">
        <v>44321</v>
      </c>
      <c r="B754" t="s">
        <v>12</v>
      </c>
      <c r="C754" t="s">
        <v>7</v>
      </c>
      <c r="D754">
        <v>20505460</v>
      </c>
      <c r="E754" t="s">
        <v>667</v>
      </c>
      <c r="G754" s="2">
        <v>25</v>
      </c>
      <c r="H754" s="2">
        <v>2692.96</v>
      </c>
      <c r="I754" s="2">
        <f t="shared" si="40"/>
        <v>25</v>
      </c>
      <c r="J754" t="s">
        <v>598</v>
      </c>
      <c r="K754">
        <v>2021</v>
      </c>
    </row>
    <row r="755" spans="1:11" x14ac:dyDescent="0.2">
      <c r="A755" s="1">
        <v>44321</v>
      </c>
      <c r="B755" t="s">
        <v>12</v>
      </c>
      <c r="C755" t="s">
        <v>7</v>
      </c>
      <c r="D755">
        <v>20505460</v>
      </c>
      <c r="E755" t="s">
        <v>668</v>
      </c>
      <c r="G755" s="2">
        <v>55</v>
      </c>
      <c r="H755" s="2">
        <v>2667.96</v>
      </c>
      <c r="I755" s="2">
        <f t="shared" si="40"/>
        <v>55</v>
      </c>
      <c r="J755" t="s">
        <v>598</v>
      </c>
      <c r="K755">
        <v>2021</v>
      </c>
    </row>
    <row r="756" spans="1:11" x14ac:dyDescent="0.2">
      <c r="A756" s="1">
        <v>44321</v>
      </c>
      <c r="B756" t="s">
        <v>12</v>
      </c>
      <c r="C756" t="s">
        <v>7</v>
      </c>
      <c r="D756">
        <v>20505460</v>
      </c>
      <c r="E756" t="s">
        <v>669</v>
      </c>
      <c r="G756" s="2">
        <v>30</v>
      </c>
      <c r="H756" s="2">
        <v>2612.96</v>
      </c>
      <c r="I756" s="2">
        <f t="shared" si="40"/>
        <v>30</v>
      </c>
      <c r="J756" t="s">
        <v>598</v>
      </c>
      <c r="K756">
        <v>2021</v>
      </c>
    </row>
    <row r="757" spans="1:11" x14ac:dyDescent="0.2">
      <c r="A757" s="1">
        <v>44321</v>
      </c>
      <c r="B757" t="s">
        <v>12</v>
      </c>
      <c r="C757" t="s">
        <v>7</v>
      </c>
      <c r="D757">
        <v>20505460</v>
      </c>
      <c r="E757" t="s">
        <v>670</v>
      </c>
      <c r="G757" s="2">
        <v>120</v>
      </c>
      <c r="H757" s="2">
        <v>2582.96</v>
      </c>
      <c r="I757" s="2">
        <f t="shared" si="40"/>
        <v>120</v>
      </c>
      <c r="J757" t="s">
        <v>598</v>
      </c>
      <c r="K757">
        <v>2021</v>
      </c>
    </row>
    <row r="758" spans="1:11" x14ac:dyDescent="0.2">
      <c r="A758" s="1">
        <v>44321</v>
      </c>
      <c r="B758" t="s">
        <v>12</v>
      </c>
      <c r="C758" t="s">
        <v>7</v>
      </c>
      <c r="D758">
        <v>20505460</v>
      </c>
      <c r="E758" t="s">
        <v>671</v>
      </c>
      <c r="G758" s="2">
        <v>95</v>
      </c>
      <c r="H758" s="2">
        <v>2462.96</v>
      </c>
      <c r="I758" s="2">
        <f t="shared" si="40"/>
        <v>95</v>
      </c>
      <c r="J758" t="s">
        <v>598</v>
      </c>
      <c r="K758">
        <v>2021</v>
      </c>
    </row>
    <row r="759" spans="1:11" x14ac:dyDescent="0.2">
      <c r="A759" s="1">
        <v>44321</v>
      </c>
      <c r="B759" t="s">
        <v>372</v>
      </c>
      <c r="C759" t="s">
        <v>7</v>
      </c>
      <c r="D759">
        <v>20505460</v>
      </c>
      <c r="E759" t="s">
        <v>672</v>
      </c>
      <c r="F759" s="2">
        <v>2894.4</v>
      </c>
      <c r="H759" s="2">
        <v>2367.96</v>
      </c>
      <c r="I759" s="2">
        <f t="shared" si="40"/>
        <v>-2894.4</v>
      </c>
      <c r="J759" t="s">
        <v>598</v>
      </c>
      <c r="K759">
        <v>2021</v>
      </c>
    </row>
    <row r="760" spans="1:11" x14ac:dyDescent="0.2">
      <c r="A760" s="1">
        <v>44321</v>
      </c>
      <c r="B760" t="s">
        <v>12</v>
      </c>
      <c r="C760" t="s">
        <v>7</v>
      </c>
      <c r="D760">
        <v>20505460</v>
      </c>
      <c r="E760" t="s">
        <v>673</v>
      </c>
      <c r="G760" s="2">
        <v>25</v>
      </c>
      <c r="H760" s="2">
        <v>5262.36</v>
      </c>
      <c r="I760" s="2">
        <f t="shared" si="40"/>
        <v>25</v>
      </c>
      <c r="J760" t="s">
        <v>598</v>
      </c>
      <c r="K760">
        <v>2021</v>
      </c>
    </row>
    <row r="761" spans="1:11" x14ac:dyDescent="0.2">
      <c r="A761" s="1">
        <v>44322</v>
      </c>
      <c r="B761" t="s">
        <v>9</v>
      </c>
      <c r="C761" t="s">
        <v>7</v>
      </c>
      <c r="D761">
        <v>20505460</v>
      </c>
      <c r="E761" t="s">
        <v>674</v>
      </c>
      <c r="G761" s="2">
        <v>30</v>
      </c>
      <c r="H761" s="2">
        <v>2872.96</v>
      </c>
      <c r="I761" s="2">
        <f t="shared" si="40"/>
        <v>30</v>
      </c>
      <c r="J761" t="s">
        <v>598</v>
      </c>
      <c r="K761">
        <v>2021</v>
      </c>
    </row>
    <row r="762" spans="1:11" x14ac:dyDescent="0.2">
      <c r="A762" s="1">
        <v>44323</v>
      </c>
      <c r="B762" t="s">
        <v>12</v>
      </c>
      <c r="C762" t="s">
        <v>7</v>
      </c>
      <c r="D762">
        <v>20505460</v>
      </c>
      <c r="E762" t="s">
        <v>675</v>
      </c>
      <c r="G762" s="2">
        <v>950</v>
      </c>
      <c r="H762" s="2">
        <v>4132.96</v>
      </c>
      <c r="I762" s="2">
        <f t="shared" si="40"/>
        <v>950</v>
      </c>
      <c r="J762" t="s">
        <v>268</v>
      </c>
      <c r="K762">
        <v>2021</v>
      </c>
    </row>
    <row r="763" spans="1:11" x14ac:dyDescent="0.2">
      <c r="A763" s="1">
        <v>44323</v>
      </c>
      <c r="B763" t="s">
        <v>12</v>
      </c>
      <c r="C763" t="s">
        <v>7</v>
      </c>
      <c r="D763">
        <v>20505460</v>
      </c>
      <c r="E763" t="s">
        <v>676</v>
      </c>
      <c r="G763" s="2">
        <v>120</v>
      </c>
      <c r="H763" s="2">
        <v>3182.96</v>
      </c>
      <c r="I763" s="2">
        <f t="shared" si="40"/>
        <v>120</v>
      </c>
      <c r="J763" t="s">
        <v>598</v>
      </c>
      <c r="K763">
        <v>2021</v>
      </c>
    </row>
    <row r="764" spans="1:11" x14ac:dyDescent="0.2">
      <c r="A764" s="1">
        <v>44323</v>
      </c>
      <c r="B764" t="s">
        <v>12</v>
      </c>
      <c r="C764" t="s">
        <v>7</v>
      </c>
      <c r="D764">
        <v>20505460</v>
      </c>
      <c r="E764" t="s">
        <v>677</v>
      </c>
      <c r="G764" s="2">
        <v>65</v>
      </c>
      <c r="H764" s="2">
        <v>3062.96</v>
      </c>
      <c r="I764" s="2">
        <f t="shared" si="40"/>
        <v>65</v>
      </c>
      <c r="J764" t="s">
        <v>598</v>
      </c>
      <c r="K764">
        <v>2021</v>
      </c>
    </row>
    <row r="765" spans="1:11" x14ac:dyDescent="0.2">
      <c r="A765" s="1">
        <v>44323</v>
      </c>
      <c r="B765" t="s">
        <v>12</v>
      </c>
      <c r="C765" t="s">
        <v>7</v>
      </c>
      <c r="D765">
        <v>20505460</v>
      </c>
      <c r="E765" t="s">
        <v>678</v>
      </c>
      <c r="G765" s="2">
        <v>30</v>
      </c>
      <c r="H765" s="2">
        <v>2997.96</v>
      </c>
      <c r="I765" s="2">
        <f t="shared" si="40"/>
        <v>30</v>
      </c>
      <c r="J765" t="s">
        <v>598</v>
      </c>
      <c r="K765">
        <v>2021</v>
      </c>
    </row>
    <row r="766" spans="1:11" x14ac:dyDescent="0.2">
      <c r="A766" s="1">
        <v>44323</v>
      </c>
      <c r="B766" t="s">
        <v>12</v>
      </c>
      <c r="C766" t="s">
        <v>7</v>
      </c>
      <c r="D766">
        <v>20505460</v>
      </c>
      <c r="E766" t="s">
        <v>679</v>
      </c>
      <c r="G766" s="2">
        <v>95</v>
      </c>
      <c r="H766" s="2">
        <v>2967.96</v>
      </c>
      <c r="I766" s="2">
        <f t="shared" si="40"/>
        <v>95</v>
      </c>
      <c r="J766" t="s">
        <v>598</v>
      </c>
      <c r="K766">
        <v>2021</v>
      </c>
    </row>
    <row r="767" spans="1:11" x14ac:dyDescent="0.2">
      <c r="A767" s="1">
        <v>44326</v>
      </c>
      <c r="B767" t="s">
        <v>372</v>
      </c>
      <c r="C767" t="s">
        <v>7</v>
      </c>
      <c r="D767">
        <v>20505460</v>
      </c>
      <c r="E767" t="s">
        <v>680</v>
      </c>
      <c r="F767" s="2">
        <v>15</v>
      </c>
      <c r="H767" s="2">
        <v>4417.96</v>
      </c>
      <c r="I767" s="2">
        <f t="shared" si="40"/>
        <v>-15</v>
      </c>
      <c r="J767" t="s">
        <v>268</v>
      </c>
      <c r="K767">
        <v>2021</v>
      </c>
    </row>
    <row r="768" spans="1:11" x14ac:dyDescent="0.2">
      <c r="A768" s="1">
        <v>44326</v>
      </c>
      <c r="B768" t="s">
        <v>10</v>
      </c>
      <c r="C768" t="s">
        <v>7</v>
      </c>
      <c r="D768">
        <v>20505460</v>
      </c>
      <c r="E768" t="s">
        <v>11</v>
      </c>
      <c r="G768" s="2">
        <v>70</v>
      </c>
      <c r="H768" s="2">
        <v>4432.96</v>
      </c>
      <c r="I768" s="2">
        <f t="shared" si="40"/>
        <v>70</v>
      </c>
      <c r="J768" t="s">
        <v>273</v>
      </c>
      <c r="K768">
        <v>2021</v>
      </c>
    </row>
    <row r="769" spans="1:11" x14ac:dyDescent="0.2">
      <c r="A769" s="1">
        <v>44326</v>
      </c>
      <c r="B769" t="s">
        <v>12</v>
      </c>
      <c r="C769" t="s">
        <v>7</v>
      </c>
      <c r="D769">
        <v>20505460</v>
      </c>
      <c r="E769" t="s">
        <v>681</v>
      </c>
      <c r="G769" s="2">
        <v>15</v>
      </c>
      <c r="H769" s="2">
        <v>4362.96</v>
      </c>
      <c r="I769" s="2">
        <f t="shared" si="40"/>
        <v>15</v>
      </c>
      <c r="J769" t="s">
        <v>268</v>
      </c>
      <c r="K769">
        <v>2021</v>
      </c>
    </row>
    <row r="770" spans="1:11" x14ac:dyDescent="0.2">
      <c r="A770" s="1">
        <v>44326</v>
      </c>
      <c r="B770" t="s">
        <v>12</v>
      </c>
      <c r="C770" t="s">
        <v>7</v>
      </c>
      <c r="D770">
        <v>20505460</v>
      </c>
      <c r="E770" t="s">
        <v>682</v>
      </c>
      <c r="G770" s="2">
        <v>120</v>
      </c>
      <c r="H770" s="2">
        <v>4347.96</v>
      </c>
      <c r="I770" s="2">
        <f t="shared" si="40"/>
        <v>120</v>
      </c>
      <c r="J770" t="s">
        <v>598</v>
      </c>
      <c r="K770">
        <v>2021</v>
      </c>
    </row>
    <row r="771" spans="1:11" x14ac:dyDescent="0.2">
      <c r="A771" s="1">
        <v>44326</v>
      </c>
      <c r="B771" t="s">
        <v>12</v>
      </c>
      <c r="C771" t="s">
        <v>7</v>
      </c>
      <c r="D771">
        <v>20505460</v>
      </c>
      <c r="E771" t="s">
        <v>683</v>
      </c>
      <c r="G771" s="2">
        <v>95</v>
      </c>
      <c r="H771" s="2">
        <v>4227.96</v>
      </c>
      <c r="I771" s="2">
        <f t="shared" si="40"/>
        <v>95</v>
      </c>
      <c r="J771" t="s">
        <v>598</v>
      </c>
      <c r="K771">
        <v>2021</v>
      </c>
    </row>
    <row r="772" spans="1:11" x14ac:dyDescent="0.2">
      <c r="A772" s="1">
        <v>44327</v>
      </c>
      <c r="B772" t="s">
        <v>12</v>
      </c>
      <c r="C772" t="s">
        <v>7</v>
      </c>
      <c r="D772">
        <v>20505460</v>
      </c>
      <c r="E772" t="s">
        <v>684</v>
      </c>
      <c r="G772" s="2">
        <v>250</v>
      </c>
      <c r="H772" s="2">
        <v>4667.96</v>
      </c>
      <c r="I772" s="2">
        <f t="shared" si="40"/>
        <v>250</v>
      </c>
      <c r="J772" t="s">
        <v>598</v>
      </c>
      <c r="K772">
        <v>2021</v>
      </c>
    </row>
    <row r="773" spans="1:11" x14ac:dyDescent="0.2">
      <c r="A773" s="1">
        <v>44333</v>
      </c>
      <c r="B773" t="s">
        <v>12</v>
      </c>
      <c r="C773" t="s">
        <v>7</v>
      </c>
      <c r="D773">
        <v>20505460</v>
      </c>
      <c r="E773" t="s">
        <v>685</v>
      </c>
      <c r="G773" s="2">
        <v>36</v>
      </c>
      <c r="H773" s="2">
        <v>4730.96</v>
      </c>
      <c r="I773" s="2">
        <f t="shared" si="40"/>
        <v>36</v>
      </c>
      <c r="J773" t="s">
        <v>598</v>
      </c>
      <c r="K773">
        <v>2021</v>
      </c>
    </row>
    <row r="774" spans="1:11" x14ac:dyDescent="0.2">
      <c r="A774" s="1">
        <v>44333</v>
      </c>
      <c r="B774" t="s">
        <v>12</v>
      </c>
      <c r="C774" t="s">
        <v>7</v>
      </c>
      <c r="D774">
        <v>20505460</v>
      </c>
      <c r="E774" t="s">
        <v>686</v>
      </c>
      <c r="G774" s="2">
        <v>27</v>
      </c>
      <c r="H774" s="2">
        <v>4694.96</v>
      </c>
      <c r="I774" s="2">
        <f t="shared" si="40"/>
        <v>27</v>
      </c>
      <c r="J774" t="s">
        <v>598</v>
      </c>
      <c r="K774">
        <v>2021</v>
      </c>
    </row>
    <row r="775" spans="1:11" x14ac:dyDescent="0.2">
      <c r="A775" s="1">
        <v>44334</v>
      </c>
      <c r="B775" t="s">
        <v>372</v>
      </c>
      <c r="C775" t="s">
        <v>7</v>
      </c>
      <c r="D775">
        <v>20505460</v>
      </c>
      <c r="E775" t="s">
        <v>687</v>
      </c>
      <c r="F775" s="2">
        <v>46.08</v>
      </c>
      <c r="H775" s="2">
        <v>4684.88</v>
      </c>
      <c r="I775" s="2">
        <f t="shared" si="40"/>
        <v>-46.08</v>
      </c>
      <c r="J775" t="s">
        <v>354</v>
      </c>
      <c r="K775">
        <v>2021</v>
      </c>
    </row>
    <row r="776" spans="1:11" x14ac:dyDescent="0.2">
      <c r="A776" s="1">
        <v>44336</v>
      </c>
      <c r="B776" t="s">
        <v>12</v>
      </c>
      <c r="C776" t="s">
        <v>7</v>
      </c>
      <c r="D776">
        <v>20505460</v>
      </c>
      <c r="E776" t="s">
        <v>688</v>
      </c>
      <c r="G776" s="2">
        <v>132</v>
      </c>
      <c r="H776" s="2">
        <v>4816.88</v>
      </c>
      <c r="I776" s="2">
        <f t="shared" si="40"/>
        <v>132</v>
      </c>
      <c r="J776" t="s">
        <v>598</v>
      </c>
      <c r="K776">
        <v>2021</v>
      </c>
    </row>
    <row r="777" spans="1:11" x14ac:dyDescent="0.2">
      <c r="A777" s="1">
        <v>44344</v>
      </c>
      <c r="B777" t="s">
        <v>10</v>
      </c>
      <c r="C777" t="s">
        <v>7</v>
      </c>
      <c r="D777">
        <v>20505460</v>
      </c>
      <c r="E777" t="s">
        <v>11</v>
      </c>
      <c r="G777" s="2">
        <v>25</v>
      </c>
      <c r="H777" s="2">
        <v>4841.88</v>
      </c>
      <c r="I777" s="2">
        <f t="shared" si="40"/>
        <v>25</v>
      </c>
      <c r="J777" t="s">
        <v>273</v>
      </c>
      <c r="K777">
        <v>2021</v>
      </c>
    </row>
    <row r="778" spans="1:11" x14ac:dyDescent="0.2">
      <c r="A778" s="1">
        <v>44348</v>
      </c>
      <c r="B778" t="s">
        <v>372</v>
      </c>
      <c r="C778" t="s">
        <v>7</v>
      </c>
      <c r="D778">
        <v>20505460</v>
      </c>
      <c r="E778" t="s">
        <v>689</v>
      </c>
      <c r="F778" s="2">
        <v>60</v>
      </c>
      <c r="H778" s="2">
        <v>4561.88</v>
      </c>
      <c r="I778" s="2">
        <f t="shared" si="40"/>
        <v>-60</v>
      </c>
      <c r="J778" t="s">
        <v>268</v>
      </c>
      <c r="K778">
        <v>2021</v>
      </c>
    </row>
    <row r="779" spans="1:11" x14ac:dyDescent="0.2">
      <c r="A779" s="1">
        <v>44348</v>
      </c>
      <c r="B779" t="s">
        <v>372</v>
      </c>
      <c r="C779" t="s">
        <v>7</v>
      </c>
      <c r="D779">
        <v>20505460</v>
      </c>
      <c r="E779" t="s">
        <v>690</v>
      </c>
      <c r="F779" s="2">
        <v>40</v>
      </c>
      <c r="H779" s="2">
        <v>4621.88</v>
      </c>
      <c r="I779" s="2">
        <f t="shared" si="40"/>
        <v>-40</v>
      </c>
      <c r="J779" t="s">
        <v>268</v>
      </c>
      <c r="K779">
        <v>2021</v>
      </c>
    </row>
    <row r="780" spans="1:11" x14ac:dyDescent="0.2">
      <c r="A780" s="1">
        <v>44348</v>
      </c>
      <c r="B780" t="s">
        <v>372</v>
      </c>
      <c r="C780" t="s">
        <v>7</v>
      </c>
      <c r="D780">
        <v>20505460</v>
      </c>
      <c r="E780" t="s">
        <v>691</v>
      </c>
      <c r="F780" s="2">
        <v>100</v>
      </c>
      <c r="H780" s="2">
        <v>4661.88</v>
      </c>
      <c r="I780" s="2">
        <f t="shared" si="40"/>
        <v>-100</v>
      </c>
      <c r="J780" t="s">
        <v>268</v>
      </c>
      <c r="K780">
        <v>2021</v>
      </c>
    </row>
    <row r="781" spans="1:11" x14ac:dyDescent="0.2">
      <c r="A781" s="1">
        <v>44348</v>
      </c>
      <c r="B781" t="s">
        <v>372</v>
      </c>
      <c r="C781" t="s">
        <v>7</v>
      </c>
      <c r="D781">
        <v>20505460</v>
      </c>
      <c r="E781" t="s">
        <v>692</v>
      </c>
      <c r="F781" s="2">
        <v>80</v>
      </c>
      <c r="H781" s="2">
        <v>4761.88</v>
      </c>
      <c r="I781" s="2">
        <f t="shared" si="40"/>
        <v>-80</v>
      </c>
      <c r="J781" s="44" t="s">
        <v>275</v>
      </c>
      <c r="K781">
        <v>2021</v>
      </c>
    </row>
    <row r="782" spans="1:11" x14ac:dyDescent="0.2">
      <c r="A782" s="1">
        <v>44349</v>
      </c>
      <c r="B782" t="s">
        <v>12</v>
      </c>
      <c r="C782" t="s">
        <v>7</v>
      </c>
      <c r="D782">
        <v>20505460</v>
      </c>
      <c r="E782" t="s">
        <v>693</v>
      </c>
      <c r="G782" s="2">
        <v>15</v>
      </c>
      <c r="H782" s="2">
        <v>4666.88</v>
      </c>
      <c r="I782" s="2">
        <f t="shared" si="40"/>
        <v>15</v>
      </c>
      <c r="J782" t="s">
        <v>273</v>
      </c>
      <c r="K782">
        <v>2021</v>
      </c>
    </row>
    <row r="783" spans="1:11" x14ac:dyDescent="0.2">
      <c r="A783" s="1">
        <v>44349</v>
      </c>
      <c r="B783" t="s">
        <v>12</v>
      </c>
      <c r="C783" t="s">
        <v>7</v>
      </c>
      <c r="D783">
        <v>20505460</v>
      </c>
      <c r="E783" t="s">
        <v>694</v>
      </c>
      <c r="G783" s="2">
        <v>60</v>
      </c>
      <c r="H783" s="2">
        <v>4651.88</v>
      </c>
      <c r="I783" s="2">
        <f t="shared" si="40"/>
        <v>60</v>
      </c>
      <c r="J783" t="s">
        <v>598</v>
      </c>
      <c r="K783">
        <v>2021</v>
      </c>
    </row>
    <row r="784" spans="1:11" x14ac:dyDescent="0.2">
      <c r="A784" s="1">
        <v>44349</v>
      </c>
      <c r="B784" t="s">
        <v>12</v>
      </c>
      <c r="C784" t="s">
        <v>7</v>
      </c>
      <c r="D784">
        <v>20505460</v>
      </c>
      <c r="E784" t="s">
        <v>695</v>
      </c>
      <c r="G784" s="2">
        <v>15</v>
      </c>
      <c r="H784" s="2">
        <v>4591.88</v>
      </c>
      <c r="I784" s="2">
        <f t="shared" si="40"/>
        <v>15</v>
      </c>
      <c r="J784" t="s">
        <v>273</v>
      </c>
      <c r="K784">
        <v>2021</v>
      </c>
    </row>
    <row r="785" spans="1:11" x14ac:dyDescent="0.2">
      <c r="A785" s="1">
        <v>44349</v>
      </c>
      <c r="B785" t="s">
        <v>12</v>
      </c>
      <c r="C785" t="s">
        <v>7</v>
      </c>
      <c r="D785">
        <v>20505460</v>
      </c>
      <c r="E785" t="s">
        <v>696</v>
      </c>
      <c r="G785" s="2">
        <v>7.5</v>
      </c>
      <c r="H785" s="2">
        <v>4576.88</v>
      </c>
      <c r="I785" s="2">
        <f t="shared" si="40"/>
        <v>7.5</v>
      </c>
      <c r="J785" t="s">
        <v>273</v>
      </c>
      <c r="K785">
        <v>2021</v>
      </c>
    </row>
    <row r="786" spans="1:11" x14ac:dyDescent="0.2">
      <c r="A786" s="1">
        <v>44349</v>
      </c>
      <c r="B786" t="s">
        <v>12</v>
      </c>
      <c r="C786" t="s">
        <v>7</v>
      </c>
      <c r="D786">
        <v>20505460</v>
      </c>
      <c r="E786" t="s">
        <v>697</v>
      </c>
      <c r="G786" s="2">
        <v>7.5</v>
      </c>
      <c r="H786" s="2">
        <v>4569.38</v>
      </c>
      <c r="I786" s="2">
        <f t="shared" si="40"/>
        <v>7.5</v>
      </c>
      <c r="J786" t="s">
        <v>273</v>
      </c>
      <c r="K786">
        <v>2021</v>
      </c>
    </row>
    <row r="787" spans="1:11" x14ac:dyDescent="0.2">
      <c r="A787" s="1">
        <v>44350</v>
      </c>
      <c r="B787" t="s">
        <v>12</v>
      </c>
      <c r="C787" t="s">
        <v>7</v>
      </c>
      <c r="D787">
        <v>20505460</v>
      </c>
      <c r="E787" t="s">
        <v>698</v>
      </c>
      <c r="G787" s="2">
        <v>7.5</v>
      </c>
      <c r="H787" s="2">
        <v>4674.38</v>
      </c>
      <c r="I787" s="2">
        <f t="shared" si="40"/>
        <v>7.5</v>
      </c>
      <c r="J787" t="s">
        <v>273</v>
      </c>
      <c r="K787">
        <v>2021</v>
      </c>
    </row>
    <row r="788" spans="1:11" x14ac:dyDescent="0.2">
      <c r="A788" s="1">
        <v>44351</v>
      </c>
      <c r="B788" t="s">
        <v>12</v>
      </c>
      <c r="C788" t="s">
        <v>7</v>
      </c>
      <c r="D788">
        <v>20505460</v>
      </c>
      <c r="E788" t="s">
        <v>699</v>
      </c>
      <c r="G788" s="2">
        <v>15</v>
      </c>
      <c r="H788" s="2">
        <v>4689.38</v>
      </c>
      <c r="I788" s="2">
        <f t="shared" si="40"/>
        <v>15</v>
      </c>
      <c r="J788" t="s">
        <v>273</v>
      </c>
      <c r="K788">
        <v>2021</v>
      </c>
    </row>
    <row r="789" spans="1:11" x14ac:dyDescent="0.2">
      <c r="A789" s="1">
        <v>44354</v>
      </c>
      <c r="B789" t="s">
        <v>12</v>
      </c>
      <c r="C789" t="s">
        <v>7</v>
      </c>
      <c r="D789">
        <v>20505460</v>
      </c>
      <c r="E789" t="s">
        <v>700</v>
      </c>
      <c r="G789" s="2">
        <v>36</v>
      </c>
      <c r="H789" s="2">
        <v>4740.38</v>
      </c>
      <c r="I789" s="2">
        <f t="shared" si="40"/>
        <v>36</v>
      </c>
      <c r="J789" t="s">
        <v>598</v>
      </c>
      <c r="K789">
        <v>2021</v>
      </c>
    </row>
    <row r="790" spans="1:11" x14ac:dyDescent="0.2">
      <c r="A790" s="1">
        <v>44354</v>
      </c>
      <c r="B790" t="s">
        <v>12</v>
      </c>
      <c r="C790" t="s">
        <v>7</v>
      </c>
      <c r="D790">
        <v>20505460</v>
      </c>
      <c r="E790" t="s">
        <v>701</v>
      </c>
      <c r="G790" s="2">
        <v>7.5</v>
      </c>
      <c r="H790" s="2">
        <v>4704.38</v>
      </c>
      <c r="I790" s="2">
        <f t="shared" si="40"/>
        <v>7.5</v>
      </c>
      <c r="J790" t="s">
        <v>273</v>
      </c>
      <c r="K790">
        <v>2021</v>
      </c>
    </row>
    <row r="791" spans="1:11" x14ac:dyDescent="0.2">
      <c r="A791" s="1">
        <v>44354</v>
      </c>
      <c r="B791" t="s">
        <v>12</v>
      </c>
      <c r="C791" t="s">
        <v>7</v>
      </c>
      <c r="D791">
        <v>20505460</v>
      </c>
      <c r="E791" t="s">
        <v>702</v>
      </c>
      <c r="G791" s="2">
        <v>7.5</v>
      </c>
      <c r="H791" s="2">
        <v>4696.88</v>
      </c>
      <c r="I791" s="2">
        <f t="shared" si="40"/>
        <v>7.5</v>
      </c>
      <c r="J791" t="s">
        <v>273</v>
      </c>
      <c r="K791">
        <v>2021</v>
      </c>
    </row>
    <row r="792" spans="1:11" x14ac:dyDescent="0.2">
      <c r="A792" s="1">
        <v>44355</v>
      </c>
      <c r="B792" t="s">
        <v>372</v>
      </c>
      <c r="C792" t="s">
        <v>7</v>
      </c>
      <c r="D792">
        <v>20505460</v>
      </c>
      <c r="E792" t="s">
        <v>703</v>
      </c>
      <c r="F792" s="2">
        <v>15</v>
      </c>
      <c r="H792" s="2">
        <v>4725.38</v>
      </c>
      <c r="I792" s="2">
        <f t="shared" si="40"/>
        <v>-15</v>
      </c>
      <c r="J792" t="s">
        <v>736</v>
      </c>
      <c r="K792">
        <v>2021</v>
      </c>
    </row>
    <row r="793" spans="1:11" x14ac:dyDescent="0.2">
      <c r="A793" s="1">
        <v>44356</v>
      </c>
      <c r="B793" t="s">
        <v>12</v>
      </c>
      <c r="C793" t="s">
        <v>7</v>
      </c>
      <c r="D793">
        <v>20505460</v>
      </c>
      <c r="E793" t="s">
        <v>704</v>
      </c>
      <c r="G793" s="2">
        <v>7.5</v>
      </c>
      <c r="H793" s="2">
        <v>4732.88</v>
      </c>
      <c r="I793" s="2">
        <f t="shared" si="40"/>
        <v>7.5</v>
      </c>
      <c r="J793" t="s">
        <v>273</v>
      </c>
      <c r="K793">
        <v>2021</v>
      </c>
    </row>
    <row r="794" spans="1:11" x14ac:dyDescent="0.2">
      <c r="A794" s="1">
        <v>44358</v>
      </c>
      <c r="B794" t="s">
        <v>10</v>
      </c>
      <c r="C794" t="s">
        <v>7</v>
      </c>
      <c r="D794">
        <v>20505460</v>
      </c>
      <c r="E794" t="s">
        <v>11</v>
      </c>
      <c r="G794" s="2">
        <v>120</v>
      </c>
      <c r="H794" s="2">
        <v>4852.88</v>
      </c>
      <c r="I794" s="2">
        <f t="shared" si="40"/>
        <v>120</v>
      </c>
      <c r="J794" t="s">
        <v>273</v>
      </c>
      <c r="K794">
        <v>2021</v>
      </c>
    </row>
    <row r="795" spans="1:11" x14ac:dyDescent="0.2">
      <c r="A795" s="1">
        <v>44361</v>
      </c>
      <c r="B795" t="s">
        <v>12</v>
      </c>
      <c r="C795" t="s">
        <v>7</v>
      </c>
      <c r="D795">
        <v>20505460</v>
      </c>
      <c r="E795" t="s">
        <v>705</v>
      </c>
      <c r="G795" s="2">
        <v>20</v>
      </c>
      <c r="H795" s="2">
        <v>4895.38</v>
      </c>
      <c r="I795" s="2">
        <f t="shared" si="40"/>
        <v>20</v>
      </c>
      <c r="J795" t="s">
        <v>273</v>
      </c>
      <c r="K795">
        <v>2021</v>
      </c>
    </row>
    <row r="796" spans="1:11" x14ac:dyDescent="0.2">
      <c r="A796" s="1">
        <v>44361</v>
      </c>
      <c r="B796" t="s">
        <v>12</v>
      </c>
      <c r="C796" t="s">
        <v>7</v>
      </c>
      <c r="D796">
        <v>20505460</v>
      </c>
      <c r="E796" t="s">
        <v>706</v>
      </c>
      <c r="G796" s="2">
        <v>7.5</v>
      </c>
      <c r="H796" s="2">
        <v>4875.38</v>
      </c>
      <c r="I796" s="2">
        <f t="shared" si="40"/>
        <v>7.5</v>
      </c>
      <c r="J796" t="s">
        <v>273</v>
      </c>
      <c r="K796">
        <v>2021</v>
      </c>
    </row>
    <row r="797" spans="1:11" x14ac:dyDescent="0.2">
      <c r="A797" s="1">
        <v>44361</v>
      </c>
      <c r="B797" t="s">
        <v>12</v>
      </c>
      <c r="C797" t="s">
        <v>7</v>
      </c>
      <c r="D797">
        <v>20505460</v>
      </c>
      <c r="E797" t="s">
        <v>707</v>
      </c>
      <c r="G797" s="2">
        <v>15</v>
      </c>
      <c r="H797" s="2">
        <v>4867.88</v>
      </c>
      <c r="I797" s="2">
        <f t="shared" si="40"/>
        <v>15</v>
      </c>
      <c r="J797" t="s">
        <v>273</v>
      </c>
      <c r="K797">
        <v>2021</v>
      </c>
    </row>
    <row r="798" spans="1:11" x14ac:dyDescent="0.2">
      <c r="A798" s="1">
        <v>44362</v>
      </c>
      <c r="B798" t="s">
        <v>12</v>
      </c>
      <c r="C798" t="s">
        <v>7</v>
      </c>
      <c r="D798">
        <v>20505460</v>
      </c>
      <c r="E798" t="s">
        <v>708</v>
      </c>
      <c r="G798" s="2">
        <v>7.5</v>
      </c>
      <c r="H798" s="2">
        <v>6052.88</v>
      </c>
      <c r="I798" s="2">
        <f t="shared" si="40"/>
        <v>7.5</v>
      </c>
      <c r="J798" t="s">
        <v>273</v>
      </c>
      <c r="K798">
        <v>2021</v>
      </c>
    </row>
    <row r="799" spans="1:11" x14ac:dyDescent="0.2">
      <c r="A799" s="1">
        <v>44362</v>
      </c>
      <c r="B799" t="s">
        <v>12</v>
      </c>
      <c r="C799" t="s">
        <v>7</v>
      </c>
      <c r="D799">
        <v>20505460</v>
      </c>
      <c r="E799" t="s">
        <v>709</v>
      </c>
      <c r="G799" s="2">
        <v>1150</v>
      </c>
      <c r="H799" s="2">
        <v>6045.38</v>
      </c>
      <c r="I799" s="2">
        <f t="shared" si="40"/>
        <v>1150</v>
      </c>
      <c r="J799" t="s">
        <v>268</v>
      </c>
      <c r="K799">
        <v>2021</v>
      </c>
    </row>
    <row r="800" spans="1:11" x14ac:dyDescent="0.2">
      <c r="A800" s="1">
        <v>44368</v>
      </c>
      <c r="B800" t="s">
        <v>12</v>
      </c>
      <c r="C800" t="s">
        <v>7</v>
      </c>
      <c r="D800">
        <v>20505460</v>
      </c>
      <c r="E800" t="s">
        <v>710</v>
      </c>
      <c r="G800" s="2">
        <v>7.5</v>
      </c>
      <c r="H800" s="2">
        <v>6060.38</v>
      </c>
      <c r="I800" s="2">
        <f t="shared" si="40"/>
        <v>7.5</v>
      </c>
      <c r="J800" t="s">
        <v>273</v>
      </c>
      <c r="K800">
        <v>2021</v>
      </c>
    </row>
    <row r="801" spans="1:11" x14ac:dyDescent="0.2">
      <c r="A801" s="1">
        <v>44370</v>
      </c>
      <c r="B801" t="s">
        <v>372</v>
      </c>
      <c r="C801" t="s">
        <v>7</v>
      </c>
      <c r="D801">
        <v>20505460</v>
      </c>
      <c r="E801" t="s">
        <v>711</v>
      </c>
      <c r="F801" s="2">
        <v>275</v>
      </c>
      <c r="H801" s="2">
        <v>5785.38</v>
      </c>
      <c r="I801" s="2">
        <f t="shared" si="40"/>
        <v>-275</v>
      </c>
      <c r="J801" t="s">
        <v>312</v>
      </c>
      <c r="K801">
        <v>2021</v>
      </c>
    </row>
    <row r="802" spans="1:11" x14ac:dyDescent="0.2">
      <c r="A802" s="1">
        <v>44371</v>
      </c>
      <c r="B802" t="s">
        <v>12</v>
      </c>
      <c r="C802" t="s">
        <v>7</v>
      </c>
      <c r="D802">
        <v>20505460</v>
      </c>
      <c r="E802" t="s">
        <v>712</v>
      </c>
      <c r="G802" s="2">
        <v>30</v>
      </c>
      <c r="H802" s="2">
        <v>5815.38</v>
      </c>
      <c r="I802" s="2">
        <f t="shared" si="40"/>
        <v>30</v>
      </c>
      <c r="J802" t="s">
        <v>598</v>
      </c>
      <c r="K802">
        <v>2021</v>
      </c>
    </row>
    <row r="803" spans="1:11" x14ac:dyDescent="0.2">
      <c r="A803" s="1">
        <v>44372</v>
      </c>
      <c r="B803" t="s">
        <v>10</v>
      </c>
      <c r="C803" t="s">
        <v>7</v>
      </c>
      <c r="D803">
        <v>20505460</v>
      </c>
      <c r="E803" t="s">
        <v>11</v>
      </c>
      <c r="G803" s="2">
        <v>55</v>
      </c>
      <c r="H803" s="2">
        <v>5870.38</v>
      </c>
      <c r="I803" s="2">
        <f t="shared" si="40"/>
        <v>55</v>
      </c>
      <c r="J803" t="s">
        <v>273</v>
      </c>
      <c r="K803">
        <v>2021</v>
      </c>
    </row>
    <row r="804" spans="1:11" x14ac:dyDescent="0.2">
      <c r="A804" s="1">
        <v>44375</v>
      </c>
      <c r="B804" t="s">
        <v>12</v>
      </c>
      <c r="C804" t="s">
        <v>7</v>
      </c>
      <c r="D804">
        <v>20505460</v>
      </c>
      <c r="E804" t="s">
        <v>713</v>
      </c>
      <c r="G804" s="2">
        <v>7.5</v>
      </c>
      <c r="H804" s="2">
        <v>5928.88</v>
      </c>
      <c r="I804" s="2">
        <f t="shared" si="40"/>
        <v>7.5</v>
      </c>
      <c r="J804" t="s">
        <v>273</v>
      </c>
      <c r="K804">
        <v>2021</v>
      </c>
    </row>
    <row r="805" spans="1:11" x14ac:dyDescent="0.2">
      <c r="A805" s="1">
        <v>44375</v>
      </c>
      <c r="B805" t="s">
        <v>12</v>
      </c>
      <c r="C805" t="s">
        <v>7</v>
      </c>
      <c r="D805">
        <v>20505460</v>
      </c>
      <c r="E805" t="s">
        <v>714</v>
      </c>
      <c r="G805" s="2">
        <v>36</v>
      </c>
      <c r="H805" s="2">
        <v>5921.38</v>
      </c>
      <c r="I805" s="2">
        <f t="shared" si="40"/>
        <v>36</v>
      </c>
      <c r="J805" t="s">
        <v>598</v>
      </c>
      <c r="K805">
        <v>2021</v>
      </c>
    </row>
    <row r="806" spans="1:11" x14ac:dyDescent="0.2">
      <c r="A806" s="1">
        <v>44375</v>
      </c>
      <c r="B806" t="s">
        <v>12</v>
      </c>
      <c r="C806" t="s">
        <v>7</v>
      </c>
      <c r="D806">
        <v>20505460</v>
      </c>
      <c r="E806" t="s">
        <v>715</v>
      </c>
      <c r="G806" s="2">
        <v>7.5</v>
      </c>
      <c r="H806" s="2">
        <v>5885.38</v>
      </c>
      <c r="I806" s="2">
        <f t="shared" si="40"/>
        <v>7.5</v>
      </c>
      <c r="J806" t="s">
        <v>273</v>
      </c>
      <c r="K806">
        <v>2021</v>
      </c>
    </row>
    <row r="807" spans="1:11" x14ac:dyDescent="0.2">
      <c r="A807" s="1">
        <v>44375</v>
      </c>
      <c r="B807" t="s">
        <v>12</v>
      </c>
      <c r="C807" t="s">
        <v>7</v>
      </c>
      <c r="D807">
        <v>20505460</v>
      </c>
      <c r="E807" t="s">
        <v>716</v>
      </c>
      <c r="G807" s="2">
        <v>7.5</v>
      </c>
      <c r="H807" s="2">
        <v>5877.88</v>
      </c>
      <c r="I807" s="2">
        <f t="shared" si="40"/>
        <v>7.5</v>
      </c>
      <c r="J807" t="s">
        <v>273</v>
      </c>
      <c r="K807">
        <v>2021</v>
      </c>
    </row>
    <row r="808" spans="1:11" x14ac:dyDescent="0.2">
      <c r="A808" s="1">
        <v>44377</v>
      </c>
      <c r="B808" t="s">
        <v>12</v>
      </c>
      <c r="C808" t="s">
        <v>7</v>
      </c>
      <c r="D808">
        <v>20505460</v>
      </c>
      <c r="E808" t="s">
        <v>717</v>
      </c>
      <c r="G808" s="2">
        <v>15</v>
      </c>
      <c r="H808" s="2">
        <v>5943.88</v>
      </c>
      <c r="I808" s="2">
        <f t="shared" si="40"/>
        <v>15</v>
      </c>
      <c r="J808" t="s">
        <v>273</v>
      </c>
      <c r="K808">
        <v>2021</v>
      </c>
    </row>
    <row r="809" spans="1:11" x14ac:dyDescent="0.2">
      <c r="A809" s="1">
        <v>44379</v>
      </c>
      <c r="B809" t="s">
        <v>10</v>
      </c>
      <c r="C809" t="s">
        <v>7</v>
      </c>
      <c r="D809">
        <v>20505460</v>
      </c>
      <c r="E809" t="s">
        <v>11</v>
      </c>
      <c r="G809" s="2">
        <v>40</v>
      </c>
      <c r="H809" s="2">
        <v>5983.88</v>
      </c>
      <c r="I809" s="2">
        <f t="shared" si="40"/>
        <v>40</v>
      </c>
      <c r="J809" t="s">
        <v>273</v>
      </c>
      <c r="K809">
        <v>2021</v>
      </c>
    </row>
    <row r="810" spans="1:11" x14ac:dyDescent="0.2">
      <c r="A810" s="1">
        <v>44389</v>
      </c>
      <c r="B810" t="s">
        <v>10</v>
      </c>
      <c r="C810" t="s">
        <v>7</v>
      </c>
      <c r="D810">
        <v>20505460</v>
      </c>
      <c r="E810" t="s">
        <v>11</v>
      </c>
      <c r="G810" s="2">
        <v>20</v>
      </c>
      <c r="H810" s="2">
        <v>6003.88</v>
      </c>
      <c r="I810" s="2">
        <f t="shared" si="40"/>
        <v>20</v>
      </c>
      <c r="J810" t="s">
        <v>273</v>
      </c>
      <c r="K810">
        <v>2021</v>
      </c>
    </row>
    <row r="811" spans="1:11" x14ac:dyDescent="0.2">
      <c r="A811" s="1">
        <v>44404</v>
      </c>
      <c r="B811" t="s">
        <v>12</v>
      </c>
      <c r="C811" t="s">
        <v>7</v>
      </c>
      <c r="D811">
        <v>20505460</v>
      </c>
      <c r="E811" t="s">
        <v>718</v>
      </c>
      <c r="G811" s="2">
        <v>7.5</v>
      </c>
      <c r="H811" s="2">
        <v>6011.38</v>
      </c>
      <c r="I811" s="2">
        <f t="shared" si="40"/>
        <v>7.5</v>
      </c>
      <c r="J811" t="s">
        <v>273</v>
      </c>
      <c r="K811">
        <v>2021</v>
      </c>
    </row>
    <row r="812" spans="1:11" x14ac:dyDescent="0.2">
      <c r="A812" s="1">
        <v>44410</v>
      </c>
      <c r="B812" t="s">
        <v>10</v>
      </c>
      <c r="C812" t="s">
        <v>7</v>
      </c>
      <c r="D812">
        <v>20505460</v>
      </c>
      <c r="E812" t="s">
        <v>11</v>
      </c>
      <c r="G812" s="2">
        <v>70</v>
      </c>
      <c r="H812" s="2">
        <v>6081.38</v>
      </c>
      <c r="I812" s="2">
        <f t="shared" si="40"/>
        <v>70</v>
      </c>
      <c r="J812" t="s">
        <v>273</v>
      </c>
      <c r="K812">
        <v>2021</v>
      </c>
    </row>
    <row r="813" spans="1:11" x14ac:dyDescent="0.2">
      <c r="A813" s="1">
        <v>44425</v>
      </c>
      <c r="B813" t="s">
        <v>372</v>
      </c>
      <c r="C813" t="s">
        <v>7</v>
      </c>
      <c r="D813">
        <v>20505460</v>
      </c>
      <c r="E813" t="s">
        <v>719</v>
      </c>
      <c r="F813" s="2">
        <v>20</v>
      </c>
      <c r="H813" s="2">
        <v>6011.38</v>
      </c>
      <c r="I813" s="2">
        <f t="shared" ref="I813:I876" si="41">G813-F813</f>
        <v>-20</v>
      </c>
      <c r="J813" t="s">
        <v>268</v>
      </c>
      <c r="K813">
        <v>2021</v>
      </c>
    </row>
    <row r="814" spans="1:11" x14ac:dyDescent="0.2">
      <c r="A814" s="1">
        <v>44425</v>
      </c>
      <c r="B814" t="s">
        <v>372</v>
      </c>
      <c r="C814" t="s">
        <v>7</v>
      </c>
      <c r="D814">
        <v>20505460</v>
      </c>
      <c r="E814" t="s">
        <v>720</v>
      </c>
      <c r="F814" s="2">
        <v>50</v>
      </c>
      <c r="H814" s="2">
        <v>6031.38</v>
      </c>
      <c r="I814" s="2">
        <f t="shared" si="41"/>
        <v>-50</v>
      </c>
      <c r="J814" t="s">
        <v>268</v>
      </c>
      <c r="K814">
        <v>2021</v>
      </c>
    </row>
    <row r="815" spans="1:11" x14ac:dyDescent="0.2">
      <c r="A815" s="1">
        <v>44435</v>
      </c>
      <c r="B815" t="s">
        <v>10</v>
      </c>
      <c r="C815" t="s">
        <v>7</v>
      </c>
      <c r="D815">
        <v>20505460</v>
      </c>
      <c r="E815" t="s">
        <v>11</v>
      </c>
      <c r="G815" s="2">
        <v>25</v>
      </c>
      <c r="H815" s="2">
        <v>6036.38</v>
      </c>
      <c r="I815" s="2">
        <f t="shared" si="41"/>
        <v>25</v>
      </c>
      <c r="J815" t="s">
        <v>273</v>
      </c>
      <c r="K815">
        <v>2021</v>
      </c>
    </row>
    <row r="816" spans="1:11" x14ac:dyDescent="0.2">
      <c r="A816" s="1">
        <v>44456</v>
      </c>
      <c r="B816" t="s">
        <v>10</v>
      </c>
      <c r="C816" t="s">
        <v>7</v>
      </c>
      <c r="D816">
        <v>20505460</v>
      </c>
      <c r="E816" t="s">
        <v>11</v>
      </c>
      <c r="G816" s="2">
        <v>70</v>
      </c>
      <c r="H816" s="2">
        <v>6106.38</v>
      </c>
      <c r="I816" s="2">
        <f t="shared" si="41"/>
        <v>70</v>
      </c>
      <c r="J816" t="s">
        <v>273</v>
      </c>
      <c r="K816">
        <v>2021</v>
      </c>
    </row>
    <row r="817" spans="1:11" x14ac:dyDescent="0.2">
      <c r="A817" s="1">
        <v>44462</v>
      </c>
      <c r="B817" t="s">
        <v>12</v>
      </c>
      <c r="C817" t="s">
        <v>7</v>
      </c>
      <c r="D817">
        <v>20505460</v>
      </c>
      <c r="E817" t="s">
        <v>721</v>
      </c>
      <c r="G817" s="2">
        <v>36</v>
      </c>
      <c r="H817" s="2">
        <v>6142.38</v>
      </c>
      <c r="I817" s="2">
        <f t="shared" si="41"/>
        <v>36</v>
      </c>
      <c r="J817" t="s">
        <v>598</v>
      </c>
      <c r="K817">
        <v>2021</v>
      </c>
    </row>
    <row r="818" spans="1:11" x14ac:dyDescent="0.2">
      <c r="A818" s="1">
        <v>44466</v>
      </c>
      <c r="B818" t="s">
        <v>12</v>
      </c>
      <c r="C818" t="s">
        <v>7</v>
      </c>
      <c r="D818">
        <v>20505460</v>
      </c>
      <c r="E818" t="s">
        <v>722</v>
      </c>
      <c r="G818" s="2">
        <v>880</v>
      </c>
      <c r="H818" s="2">
        <v>7022.38</v>
      </c>
      <c r="I818" s="2">
        <f t="shared" si="41"/>
        <v>880</v>
      </c>
      <c r="J818" t="s">
        <v>268</v>
      </c>
      <c r="K818">
        <v>2021</v>
      </c>
    </row>
    <row r="819" spans="1:11" x14ac:dyDescent="0.2">
      <c r="A819" s="1">
        <v>44470</v>
      </c>
      <c r="B819" t="s">
        <v>10</v>
      </c>
      <c r="C819" t="s">
        <v>7</v>
      </c>
      <c r="D819">
        <v>20505460</v>
      </c>
      <c r="E819" t="s">
        <v>11</v>
      </c>
      <c r="G819" s="2">
        <v>20</v>
      </c>
      <c r="H819" s="2">
        <v>7042.38</v>
      </c>
      <c r="I819" s="2">
        <f t="shared" si="41"/>
        <v>20</v>
      </c>
      <c r="J819" t="s">
        <v>273</v>
      </c>
      <c r="K819">
        <v>2021</v>
      </c>
    </row>
    <row r="820" spans="1:11" x14ac:dyDescent="0.2">
      <c r="A820" s="1">
        <v>44477</v>
      </c>
      <c r="B820" t="s">
        <v>372</v>
      </c>
      <c r="C820" t="s">
        <v>7</v>
      </c>
      <c r="D820">
        <v>20505460</v>
      </c>
      <c r="E820" t="s">
        <v>723</v>
      </c>
      <c r="F820" s="2">
        <v>110.2</v>
      </c>
      <c r="H820" s="2">
        <v>6932.18</v>
      </c>
      <c r="I820" s="2">
        <f t="shared" si="41"/>
        <v>-110.2</v>
      </c>
      <c r="J820" t="s">
        <v>269</v>
      </c>
      <c r="K820">
        <v>2021</v>
      </c>
    </row>
    <row r="821" spans="1:11" x14ac:dyDescent="0.2">
      <c r="A821" s="1">
        <v>44487</v>
      </c>
      <c r="B821" t="s">
        <v>372</v>
      </c>
      <c r="C821" t="s">
        <v>7</v>
      </c>
      <c r="D821">
        <v>20505460</v>
      </c>
      <c r="E821" t="s">
        <v>724</v>
      </c>
      <c r="F821" s="2">
        <v>74</v>
      </c>
      <c r="H821" s="2">
        <v>6858.18</v>
      </c>
      <c r="I821" s="2">
        <f t="shared" si="41"/>
        <v>-74</v>
      </c>
      <c r="J821" t="s">
        <v>275</v>
      </c>
      <c r="K821">
        <v>2021</v>
      </c>
    </row>
    <row r="822" spans="1:11" x14ac:dyDescent="0.2">
      <c r="A822" s="1">
        <v>44495</v>
      </c>
      <c r="B822" t="s">
        <v>12</v>
      </c>
      <c r="C822" t="s">
        <v>7</v>
      </c>
      <c r="D822">
        <v>20505460</v>
      </c>
      <c r="E822" t="s">
        <v>725</v>
      </c>
      <c r="G822" s="2">
        <v>5</v>
      </c>
      <c r="H822" s="2">
        <v>6863.18</v>
      </c>
      <c r="I822" s="2">
        <f t="shared" si="41"/>
        <v>5</v>
      </c>
      <c r="J822" t="s">
        <v>273</v>
      </c>
      <c r="K822">
        <v>2021</v>
      </c>
    </row>
    <row r="823" spans="1:11" x14ac:dyDescent="0.2">
      <c r="A823" s="1">
        <v>44498</v>
      </c>
      <c r="B823" t="s">
        <v>10</v>
      </c>
      <c r="C823" t="s">
        <v>7</v>
      </c>
      <c r="D823">
        <v>20505460</v>
      </c>
      <c r="E823" t="s">
        <v>11</v>
      </c>
      <c r="G823" s="2">
        <v>10</v>
      </c>
      <c r="H823" s="2">
        <v>6873.18</v>
      </c>
      <c r="I823" s="2">
        <f t="shared" si="41"/>
        <v>10</v>
      </c>
      <c r="J823" t="s">
        <v>273</v>
      </c>
      <c r="K823">
        <v>2021</v>
      </c>
    </row>
    <row r="824" spans="1:11" x14ac:dyDescent="0.2">
      <c r="A824" s="1">
        <v>44512</v>
      </c>
      <c r="B824" t="s">
        <v>12</v>
      </c>
      <c r="C824" t="s">
        <v>7</v>
      </c>
      <c r="D824">
        <v>20505460</v>
      </c>
      <c r="E824" t="s">
        <v>726</v>
      </c>
      <c r="G824" s="2">
        <v>111</v>
      </c>
      <c r="H824" s="2">
        <v>7034.18</v>
      </c>
      <c r="I824" s="2">
        <f t="shared" si="41"/>
        <v>111</v>
      </c>
      <c r="J824" t="s">
        <v>598</v>
      </c>
      <c r="K824">
        <v>2021</v>
      </c>
    </row>
    <row r="825" spans="1:11" x14ac:dyDescent="0.2">
      <c r="A825" s="1">
        <v>44512</v>
      </c>
      <c r="B825" t="s">
        <v>10</v>
      </c>
      <c r="C825" t="s">
        <v>7</v>
      </c>
      <c r="D825">
        <v>20505460</v>
      </c>
      <c r="E825" t="s">
        <v>11</v>
      </c>
      <c r="G825" s="2">
        <v>50</v>
      </c>
      <c r="H825" s="2">
        <v>6923.18</v>
      </c>
      <c r="I825" s="2">
        <f t="shared" si="41"/>
        <v>50</v>
      </c>
      <c r="J825" t="s">
        <v>273</v>
      </c>
      <c r="K825">
        <v>2021</v>
      </c>
    </row>
    <row r="826" spans="1:11" x14ac:dyDescent="0.2">
      <c r="A826" s="1">
        <v>44531</v>
      </c>
      <c r="B826" t="s">
        <v>12</v>
      </c>
      <c r="C826" t="s">
        <v>7</v>
      </c>
      <c r="D826">
        <v>20505460</v>
      </c>
      <c r="E826" t="s">
        <v>727</v>
      </c>
      <c r="G826" s="2">
        <v>10.3</v>
      </c>
      <c r="H826" s="2">
        <v>7044.48</v>
      </c>
      <c r="I826" s="2">
        <f t="shared" si="41"/>
        <v>10.3</v>
      </c>
      <c r="J826" t="s">
        <v>273</v>
      </c>
      <c r="K826">
        <v>2021</v>
      </c>
    </row>
    <row r="827" spans="1:11" x14ac:dyDescent="0.2">
      <c r="A827" s="1">
        <v>44543</v>
      </c>
      <c r="B827" t="s">
        <v>372</v>
      </c>
      <c r="C827" t="s">
        <v>7</v>
      </c>
      <c r="D827">
        <v>20505460</v>
      </c>
      <c r="E827" t="s">
        <v>728</v>
      </c>
      <c r="F827" s="2">
        <v>20.54</v>
      </c>
      <c r="H827" s="2">
        <v>7023.94</v>
      </c>
      <c r="I827" s="2">
        <f t="shared" si="41"/>
        <v>-20.54</v>
      </c>
      <c r="J827" t="s">
        <v>354</v>
      </c>
      <c r="K827">
        <v>2021</v>
      </c>
    </row>
    <row r="828" spans="1:11" x14ac:dyDescent="0.2">
      <c r="A828" s="1">
        <v>44544</v>
      </c>
      <c r="B828" t="s">
        <v>372</v>
      </c>
      <c r="C828" t="s">
        <v>7</v>
      </c>
      <c r="D828">
        <v>20505460</v>
      </c>
      <c r="E828" t="s">
        <v>729</v>
      </c>
      <c r="F828" s="2">
        <v>60</v>
      </c>
      <c r="H828" s="2">
        <v>6963.94</v>
      </c>
      <c r="I828" s="2">
        <f t="shared" si="41"/>
        <v>-60</v>
      </c>
      <c r="J828" t="s">
        <v>269</v>
      </c>
      <c r="K828">
        <v>2021</v>
      </c>
    </row>
    <row r="829" spans="1:11" x14ac:dyDescent="0.2">
      <c r="A829" s="1">
        <v>44550</v>
      </c>
      <c r="B829" t="s">
        <v>10</v>
      </c>
      <c r="C829" t="s">
        <v>7</v>
      </c>
      <c r="D829">
        <v>20505460</v>
      </c>
      <c r="E829" t="s">
        <v>11</v>
      </c>
      <c r="G829" s="2">
        <v>10</v>
      </c>
      <c r="H829" s="2">
        <v>6973.94</v>
      </c>
      <c r="I829" s="2">
        <f t="shared" si="41"/>
        <v>10</v>
      </c>
      <c r="J829" t="s">
        <v>273</v>
      </c>
      <c r="K829">
        <v>2021</v>
      </c>
    </row>
    <row r="830" spans="1:11" x14ac:dyDescent="0.2">
      <c r="A830" s="1">
        <v>44559</v>
      </c>
      <c r="B830" t="s">
        <v>372</v>
      </c>
      <c r="C830" t="s">
        <v>7</v>
      </c>
      <c r="D830">
        <v>20505460</v>
      </c>
      <c r="E830" t="s">
        <v>730</v>
      </c>
      <c r="F830" s="2">
        <v>80</v>
      </c>
      <c r="H830" s="2">
        <v>6893.94</v>
      </c>
      <c r="I830" s="2">
        <f t="shared" si="41"/>
        <v>-80</v>
      </c>
      <c r="J830" t="s">
        <v>275</v>
      </c>
      <c r="K830">
        <v>2021</v>
      </c>
    </row>
    <row r="831" spans="1:11" x14ac:dyDescent="0.2">
      <c r="A831" s="1" t="s">
        <v>0</v>
      </c>
      <c r="B831" t="s">
        <v>1</v>
      </c>
      <c r="C831" t="s">
        <v>2</v>
      </c>
      <c r="D831" t="s">
        <v>3</v>
      </c>
      <c r="E831" t="s">
        <v>4</v>
      </c>
      <c r="F831" s="2" t="s">
        <v>142</v>
      </c>
      <c r="G831" s="2" t="s">
        <v>143</v>
      </c>
      <c r="H831" s="2" t="s">
        <v>5</v>
      </c>
      <c r="I831" s="2" t="s">
        <v>263</v>
      </c>
    </row>
    <row r="832" spans="1:11" x14ac:dyDescent="0.2">
      <c r="A832" s="1">
        <v>44575</v>
      </c>
      <c r="B832" t="s">
        <v>10</v>
      </c>
      <c r="C832" t="s">
        <v>7</v>
      </c>
      <c r="D832">
        <v>20505460</v>
      </c>
      <c r="E832" t="s">
        <v>11</v>
      </c>
      <c r="G832" s="2">
        <v>50</v>
      </c>
      <c r="H832" s="2">
        <v>6943.94</v>
      </c>
      <c r="I832" s="2">
        <f t="shared" si="41"/>
        <v>50</v>
      </c>
      <c r="K832">
        <v>2022</v>
      </c>
    </row>
    <row r="833" spans="1:11" x14ac:dyDescent="0.2">
      <c r="A833" s="1">
        <v>44585</v>
      </c>
      <c r="B833" t="s">
        <v>372</v>
      </c>
      <c r="C833" t="s">
        <v>7</v>
      </c>
      <c r="D833">
        <v>20505460</v>
      </c>
      <c r="E833" t="s">
        <v>747</v>
      </c>
      <c r="F833" s="2">
        <v>73.23</v>
      </c>
      <c r="H833" s="2">
        <v>6870.71</v>
      </c>
      <c r="I833" s="2">
        <f t="shared" si="41"/>
        <v>-73.23</v>
      </c>
      <c r="K833">
        <v>2022</v>
      </c>
    </row>
    <row r="834" spans="1:11" x14ac:dyDescent="0.2">
      <c r="A834" s="1">
        <v>44586</v>
      </c>
      <c r="B834" t="s">
        <v>372</v>
      </c>
      <c r="C834" t="s">
        <v>7</v>
      </c>
      <c r="D834">
        <v>20505460</v>
      </c>
      <c r="E834" t="s">
        <v>748</v>
      </c>
      <c r="F834" s="2">
        <v>59</v>
      </c>
      <c r="H834" s="2">
        <v>6811.71</v>
      </c>
      <c r="I834" s="2">
        <f t="shared" si="41"/>
        <v>-59</v>
      </c>
      <c r="K834">
        <v>2022</v>
      </c>
    </row>
    <row r="835" spans="1:11" x14ac:dyDescent="0.2">
      <c r="A835" s="1">
        <v>44589</v>
      </c>
      <c r="B835" t="s">
        <v>10</v>
      </c>
      <c r="C835" t="s">
        <v>7</v>
      </c>
      <c r="D835">
        <v>20505460</v>
      </c>
      <c r="E835" t="s">
        <v>11</v>
      </c>
      <c r="G835" s="2">
        <v>10</v>
      </c>
      <c r="H835" s="2">
        <v>6821.71</v>
      </c>
      <c r="I835" s="2">
        <f t="shared" si="41"/>
        <v>10</v>
      </c>
      <c r="K835">
        <v>2022</v>
      </c>
    </row>
    <row r="836" spans="1:11" x14ac:dyDescent="0.2">
      <c r="A836" s="1">
        <v>44599</v>
      </c>
      <c r="B836" t="s">
        <v>372</v>
      </c>
      <c r="C836" t="s">
        <v>7</v>
      </c>
      <c r="D836">
        <v>20505460</v>
      </c>
      <c r="E836" t="s">
        <v>749</v>
      </c>
      <c r="F836" s="2">
        <v>60</v>
      </c>
      <c r="H836" s="2">
        <v>6761.71</v>
      </c>
      <c r="I836" s="2">
        <f t="shared" si="41"/>
        <v>-60</v>
      </c>
      <c r="K836">
        <v>2022</v>
      </c>
    </row>
    <row r="837" spans="1:11" x14ac:dyDescent="0.2">
      <c r="A837" s="1">
        <v>44600</v>
      </c>
      <c r="B837" t="s">
        <v>372</v>
      </c>
      <c r="C837" t="s">
        <v>7</v>
      </c>
      <c r="D837">
        <v>20505460</v>
      </c>
      <c r="E837" t="s">
        <v>750</v>
      </c>
      <c r="F837" s="2">
        <v>100</v>
      </c>
      <c r="H837" s="2">
        <v>6962.31</v>
      </c>
      <c r="I837" s="2">
        <f t="shared" si="41"/>
        <v>-100</v>
      </c>
      <c r="K837">
        <v>2022</v>
      </c>
    </row>
    <row r="838" spans="1:11" x14ac:dyDescent="0.2">
      <c r="A838" s="1">
        <v>44600</v>
      </c>
      <c r="B838" t="s">
        <v>9</v>
      </c>
      <c r="C838" t="s">
        <v>7</v>
      </c>
      <c r="D838">
        <v>20505460</v>
      </c>
      <c r="E838">
        <v>500270</v>
      </c>
      <c r="G838" s="2">
        <v>300.60000000000002</v>
      </c>
      <c r="H838" s="2">
        <v>7062.31</v>
      </c>
      <c r="I838" s="2">
        <f t="shared" si="41"/>
        <v>300.60000000000002</v>
      </c>
      <c r="K838">
        <v>2022</v>
      </c>
    </row>
    <row r="839" spans="1:11" x14ac:dyDescent="0.2">
      <c r="A839" s="1">
        <v>44615</v>
      </c>
      <c r="B839" t="s">
        <v>6</v>
      </c>
      <c r="C839" t="s">
        <v>7</v>
      </c>
      <c r="D839">
        <v>20505460</v>
      </c>
      <c r="E839">
        <v>485</v>
      </c>
      <c r="F839" s="2">
        <v>85</v>
      </c>
      <c r="H839" s="2">
        <v>6877.31</v>
      </c>
      <c r="I839" s="2">
        <f t="shared" si="41"/>
        <v>-85</v>
      </c>
      <c r="K839">
        <v>2022</v>
      </c>
    </row>
    <row r="840" spans="1:11" x14ac:dyDescent="0.2">
      <c r="A840" s="1">
        <v>44620</v>
      </c>
      <c r="B840" t="s">
        <v>10</v>
      </c>
      <c r="C840" t="s">
        <v>7</v>
      </c>
      <c r="D840">
        <v>20505460</v>
      </c>
      <c r="E840" t="s">
        <v>11</v>
      </c>
      <c r="G840" s="2">
        <v>55</v>
      </c>
      <c r="H840" s="2">
        <v>6924.09</v>
      </c>
      <c r="I840" s="2">
        <f t="shared" si="41"/>
        <v>55</v>
      </c>
      <c r="K840">
        <v>2022</v>
      </c>
    </row>
    <row r="841" spans="1:11" x14ac:dyDescent="0.2">
      <c r="A841" s="1">
        <v>44620</v>
      </c>
      <c r="B841" t="s">
        <v>372</v>
      </c>
      <c r="C841" t="s">
        <v>7</v>
      </c>
      <c r="D841">
        <v>20505460</v>
      </c>
      <c r="E841" t="s">
        <v>751</v>
      </c>
      <c r="F841" s="2">
        <v>8.2200000000000006</v>
      </c>
      <c r="H841" s="2">
        <v>6869.09</v>
      </c>
      <c r="I841" s="2">
        <f t="shared" si="41"/>
        <v>-8.2200000000000006</v>
      </c>
      <c r="K841">
        <v>2022</v>
      </c>
    </row>
    <row r="842" spans="1:11" x14ac:dyDescent="0.2">
      <c r="A842" s="1">
        <v>44627</v>
      </c>
      <c r="B842" t="s">
        <v>372</v>
      </c>
      <c r="C842" t="s">
        <v>7</v>
      </c>
      <c r="D842">
        <v>20505460</v>
      </c>
      <c r="E842" t="s">
        <v>752</v>
      </c>
      <c r="F842" s="2">
        <v>145</v>
      </c>
      <c r="H842" s="2">
        <v>6789.09</v>
      </c>
      <c r="I842" s="2">
        <f t="shared" si="41"/>
        <v>-145</v>
      </c>
      <c r="K842">
        <v>2022</v>
      </c>
    </row>
    <row r="843" spans="1:11" x14ac:dyDescent="0.2">
      <c r="A843" s="1">
        <v>44627</v>
      </c>
      <c r="B843" t="s">
        <v>12</v>
      </c>
      <c r="C843" t="s">
        <v>7</v>
      </c>
      <c r="D843">
        <v>20505460</v>
      </c>
      <c r="E843" t="s">
        <v>753</v>
      </c>
      <c r="G843" s="2">
        <v>10</v>
      </c>
      <c r="H843" s="2">
        <v>6934.09</v>
      </c>
      <c r="I843" s="2">
        <f t="shared" si="41"/>
        <v>10</v>
      </c>
      <c r="K843">
        <v>2022</v>
      </c>
    </row>
    <row r="844" spans="1:11" x14ac:dyDescent="0.2">
      <c r="A844" s="1">
        <v>44631</v>
      </c>
      <c r="B844" t="s">
        <v>10</v>
      </c>
      <c r="C844" t="s">
        <v>7</v>
      </c>
      <c r="D844">
        <v>20505460</v>
      </c>
      <c r="E844" t="s">
        <v>11</v>
      </c>
      <c r="G844" s="2">
        <v>345</v>
      </c>
      <c r="H844" s="2">
        <v>7134.09</v>
      </c>
      <c r="I844" s="2">
        <f t="shared" si="41"/>
        <v>345</v>
      </c>
      <c r="K844">
        <v>2022</v>
      </c>
    </row>
    <row r="845" spans="1:11" x14ac:dyDescent="0.2">
      <c r="A845" s="1">
        <v>44634</v>
      </c>
      <c r="B845" t="s">
        <v>372</v>
      </c>
      <c r="C845" t="s">
        <v>7</v>
      </c>
      <c r="D845">
        <v>20505460</v>
      </c>
      <c r="E845" t="s">
        <v>754</v>
      </c>
      <c r="F845" s="2">
        <v>44.15</v>
      </c>
      <c r="H845" s="2">
        <v>7089.94</v>
      </c>
      <c r="I845" s="2">
        <f t="shared" si="41"/>
        <v>-44.15</v>
      </c>
      <c r="K845">
        <v>2022</v>
      </c>
    </row>
    <row r="846" spans="1:11" x14ac:dyDescent="0.2">
      <c r="A846" s="1">
        <v>44642</v>
      </c>
      <c r="B846" t="s">
        <v>12</v>
      </c>
      <c r="C846" t="s">
        <v>7</v>
      </c>
      <c r="D846">
        <v>20505460</v>
      </c>
      <c r="E846" t="s">
        <v>755</v>
      </c>
      <c r="G846" s="2">
        <v>10</v>
      </c>
      <c r="H846" s="2">
        <v>7110.94</v>
      </c>
      <c r="I846" s="2">
        <f t="shared" si="41"/>
        <v>10</v>
      </c>
      <c r="K846">
        <v>2022</v>
      </c>
    </row>
    <row r="847" spans="1:11" x14ac:dyDescent="0.2">
      <c r="A847" s="1">
        <v>44642</v>
      </c>
      <c r="B847" t="s">
        <v>12</v>
      </c>
      <c r="C847" t="s">
        <v>7</v>
      </c>
      <c r="D847">
        <v>20505460</v>
      </c>
      <c r="E847" t="s">
        <v>756</v>
      </c>
      <c r="G847" s="2">
        <v>11</v>
      </c>
      <c r="H847" s="2">
        <v>7100.94</v>
      </c>
      <c r="I847" s="2">
        <f t="shared" si="41"/>
        <v>11</v>
      </c>
      <c r="K847">
        <v>2022</v>
      </c>
    </row>
    <row r="848" spans="1:11" x14ac:dyDescent="0.2">
      <c r="A848" s="1">
        <v>44648</v>
      </c>
      <c r="B848" t="s">
        <v>12</v>
      </c>
      <c r="C848" t="s">
        <v>7</v>
      </c>
      <c r="D848">
        <v>20505460</v>
      </c>
      <c r="E848" t="s">
        <v>757</v>
      </c>
      <c r="G848" s="2">
        <v>21</v>
      </c>
      <c r="H848" s="2">
        <v>7131.94</v>
      </c>
      <c r="I848" s="2">
        <f t="shared" si="41"/>
        <v>21</v>
      </c>
      <c r="K848">
        <v>2022</v>
      </c>
    </row>
    <row r="849" spans="1:11" x14ac:dyDescent="0.2">
      <c r="A849" s="1">
        <v>44650</v>
      </c>
      <c r="B849" t="s">
        <v>10</v>
      </c>
      <c r="C849" t="s">
        <v>7</v>
      </c>
      <c r="D849">
        <v>20505460</v>
      </c>
      <c r="E849" t="s">
        <v>11</v>
      </c>
      <c r="G849" s="2">
        <v>320</v>
      </c>
      <c r="H849" s="2">
        <v>7451.94</v>
      </c>
      <c r="I849" s="2">
        <f t="shared" si="41"/>
        <v>320</v>
      </c>
      <c r="K849">
        <v>2022</v>
      </c>
    </row>
    <row r="850" spans="1:11" x14ac:dyDescent="0.2">
      <c r="A850" s="1">
        <v>44652</v>
      </c>
      <c r="B850" t="s">
        <v>12</v>
      </c>
      <c r="C850" t="s">
        <v>7</v>
      </c>
      <c r="D850">
        <v>20505460</v>
      </c>
      <c r="E850" t="s">
        <v>758</v>
      </c>
      <c r="G850" s="2">
        <v>1150</v>
      </c>
      <c r="H850" s="2">
        <v>8871.94</v>
      </c>
      <c r="I850" s="2">
        <f t="shared" si="41"/>
        <v>1150</v>
      </c>
      <c r="K850">
        <v>2022</v>
      </c>
    </row>
    <row r="851" spans="1:11" x14ac:dyDescent="0.2">
      <c r="A851" s="1">
        <v>44652</v>
      </c>
      <c r="B851" t="s">
        <v>10</v>
      </c>
      <c r="C851" t="s">
        <v>7</v>
      </c>
      <c r="D851">
        <v>20505460</v>
      </c>
      <c r="E851" t="s">
        <v>11</v>
      </c>
      <c r="G851" s="2">
        <v>270</v>
      </c>
      <c r="H851" s="2">
        <v>7721.94</v>
      </c>
      <c r="I851" s="2">
        <f t="shared" si="41"/>
        <v>270</v>
      </c>
      <c r="K851">
        <v>2022</v>
      </c>
    </row>
    <row r="852" spans="1:11" x14ac:dyDescent="0.2">
      <c r="A852" s="1">
        <v>44655</v>
      </c>
      <c r="B852" t="s">
        <v>12</v>
      </c>
      <c r="C852" t="s">
        <v>7</v>
      </c>
      <c r="D852">
        <v>20505460</v>
      </c>
      <c r="E852" t="s">
        <v>759</v>
      </c>
      <c r="G852" s="2">
        <v>10</v>
      </c>
      <c r="H852" s="2">
        <v>8881.94</v>
      </c>
      <c r="I852" s="2">
        <f t="shared" si="41"/>
        <v>10</v>
      </c>
      <c r="K852">
        <v>2022</v>
      </c>
    </row>
    <row r="853" spans="1:11" x14ac:dyDescent="0.2">
      <c r="A853" s="1">
        <v>44659</v>
      </c>
      <c r="B853" t="s">
        <v>10</v>
      </c>
      <c r="C853" t="s">
        <v>7</v>
      </c>
      <c r="D853">
        <v>20505460</v>
      </c>
      <c r="E853" t="s">
        <v>11</v>
      </c>
      <c r="G853" s="2">
        <v>270</v>
      </c>
      <c r="H853" s="2">
        <v>9151.94</v>
      </c>
      <c r="I853" s="2">
        <f t="shared" si="41"/>
        <v>270</v>
      </c>
      <c r="K853">
        <v>2022</v>
      </c>
    </row>
    <row r="854" spans="1:11" x14ac:dyDescent="0.2">
      <c r="A854" s="1">
        <v>44662</v>
      </c>
      <c r="B854" t="s">
        <v>372</v>
      </c>
      <c r="C854" t="s">
        <v>7</v>
      </c>
      <c r="D854">
        <v>20505460</v>
      </c>
      <c r="E854" t="s">
        <v>760</v>
      </c>
      <c r="F854" s="2">
        <v>14.39</v>
      </c>
      <c r="H854" s="2">
        <v>9137.5499999999993</v>
      </c>
      <c r="I854" s="2">
        <f t="shared" si="41"/>
        <v>-14.39</v>
      </c>
      <c r="K854">
        <v>2022</v>
      </c>
    </row>
    <row r="855" spans="1:11" x14ac:dyDescent="0.2">
      <c r="A855" s="1">
        <v>44670</v>
      </c>
      <c r="B855" t="s">
        <v>10</v>
      </c>
      <c r="C855" t="s">
        <v>7</v>
      </c>
      <c r="D855">
        <v>20505460</v>
      </c>
      <c r="E855" t="s">
        <v>11</v>
      </c>
      <c r="G855" s="2">
        <v>60</v>
      </c>
      <c r="H855" s="2">
        <v>9202.5499999999993</v>
      </c>
      <c r="I855" s="2">
        <f t="shared" si="41"/>
        <v>60</v>
      </c>
      <c r="K855">
        <v>2022</v>
      </c>
    </row>
    <row r="856" spans="1:11" x14ac:dyDescent="0.2">
      <c r="A856" s="1">
        <v>44670</v>
      </c>
      <c r="B856" t="s">
        <v>12</v>
      </c>
      <c r="C856" t="s">
        <v>7</v>
      </c>
      <c r="D856">
        <v>20505460</v>
      </c>
      <c r="E856" t="s">
        <v>761</v>
      </c>
      <c r="G856" s="2">
        <v>5</v>
      </c>
      <c r="H856" s="2">
        <v>9142.5499999999993</v>
      </c>
      <c r="I856" s="2">
        <f t="shared" si="41"/>
        <v>5</v>
      </c>
      <c r="K856">
        <v>2022</v>
      </c>
    </row>
    <row r="857" spans="1:11" x14ac:dyDescent="0.2">
      <c r="A857" s="1">
        <v>44676</v>
      </c>
      <c r="B857" t="s">
        <v>372</v>
      </c>
      <c r="C857" t="s">
        <v>7</v>
      </c>
      <c r="D857">
        <v>20505460</v>
      </c>
      <c r="E857" t="s">
        <v>762</v>
      </c>
      <c r="F857" s="2">
        <v>60</v>
      </c>
      <c r="H857" s="2">
        <v>9002.5499999999993</v>
      </c>
      <c r="I857" s="2">
        <f t="shared" si="41"/>
        <v>-60</v>
      </c>
      <c r="K857">
        <v>2022</v>
      </c>
    </row>
    <row r="858" spans="1:11" x14ac:dyDescent="0.2">
      <c r="A858" s="1">
        <v>44676</v>
      </c>
      <c r="B858" t="s">
        <v>372</v>
      </c>
      <c r="C858" t="s">
        <v>7</v>
      </c>
      <c r="D858">
        <v>20505460</v>
      </c>
      <c r="E858" t="s">
        <v>763</v>
      </c>
      <c r="F858" s="2">
        <v>140</v>
      </c>
      <c r="H858" s="2">
        <v>9062.5499999999993</v>
      </c>
      <c r="I858" s="2">
        <f t="shared" si="41"/>
        <v>-140</v>
      </c>
      <c r="K858">
        <v>2022</v>
      </c>
    </row>
    <row r="859" spans="1:11" x14ac:dyDescent="0.2">
      <c r="A859" s="1">
        <v>44677</v>
      </c>
      <c r="B859" t="s">
        <v>9</v>
      </c>
      <c r="C859" t="s">
        <v>7</v>
      </c>
      <c r="D859">
        <v>20505460</v>
      </c>
      <c r="E859">
        <v>500271</v>
      </c>
      <c r="G859" s="2">
        <v>70</v>
      </c>
      <c r="H859" s="2">
        <v>9077.5499999999993</v>
      </c>
      <c r="I859" s="2">
        <f t="shared" si="41"/>
        <v>70</v>
      </c>
      <c r="K859">
        <v>2022</v>
      </c>
    </row>
    <row r="860" spans="1:11" x14ac:dyDescent="0.2">
      <c r="A860" s="1">
        <v>44677</v>
      </c>
      <c r="B860" t="s">
        <v>12</v>
      </c>
      <c r="C860" t="s">
        <v>7</v>
      </c>
      <c r="D860">
        <v>20505460</v>
      </c>
      <c r="E860" t="s">
        <v>764</v>
      </c>
      <c r="G860" s="2">
        <v>5</v>
      </c>
      <c r="H860" s="2">
        <v>9007.5499999999993</v>
      </c>
      <c r="I860" s="2">
        <f t="shared" si="41"/>
        <v>5</v>
      </c>
      <c r="K860">
        <v>2022</v>
      </c>
    </row>
    <row r="861" spans="1:11" x14ac:dyDescent="0.2">
      <c r="A861" s="1">
        <v>44680</v>
      </c>
      <c r="B861" t="s">
        <v>10</v>
      </c>
      <c r="C861" t="s">
        <v>7</v>
      </c>
      <c r="D861">
        <v>20505460</v>
      </c>
      <c r="E861" t="s">
        <v>11</v>
      </c>
      <c r="G861" s="2">
        <v>120</v>
      </c>
      <c r="H861" s="2">
        <v>9197.5499999999993</v>
      </c>
      <c r="I861" s="2">
        <f t="shared" si="41"/>
        <v>120</v>
      </c>
      <c r="K861">
        <v>2022</v>
      </c>
    </row>
    <row r="862" spans="1:11" x14ac:dyDescent="0.2">
      <c r="A862" s="1">
        <v>44684</v>
      </c>
      <c r="B862" t="s">
        <v>12</v>
      </c>
      <c r="C862" t="s">
        <v>7</v>
      </c>
      <c r="D862">
        <v>20505460</v>
      </c>
      <c r="E862" t="s">
        <v>765</v>
      </c>
      <c r="G862" s="2">
        <v>36</v>
      </c>
      <c r="H862" s="2">
        <v>9233.5499999999993</v>
      </c>
      <c r="I862" s="2">
        <f t="shared" si="41"/>
        <v>36</v>
      </c>
      <c r="K862">
        <v>2022</v>
      </c>
    </row>
    <row r="863" spans="1:11" x14ac:dyDescent="0.2">
      <c r="A863" s="1">
        <v>44690</v>
      </c>
      <c r="B863" t="s">
        <v>12</v>
      </c>
      <c r="C863" t="s">
        <v>7</v>
      </c>
      <c r="D863">
        <v>20505460</v>
      </c>
      <c r="E863" t="s">
        <v>766</v>
      </c>
      <c r="G863" s="2">
        <v>10</v>
      </c>
      <c r="H863" s="2">
        <v>9243.5499999999993</v>
      </c>
      <c r="I863" s="2">
        <f t="shared" si="41"/>
        <v>10</v>
      </c>
      <c r="K863">
        <v>2022</v>
      </c>
    </row>
    <row r="864" spans="1:11" x14ac:dyDescent="0.2">
      <c r="A864" s="1">
        <v>44692</v>
      </c>
      <c r="B864" t="s">
        <v>12</v>
      </c>
      <c r="C864" t="s">
        <v>7</v>
      </c>
      <c r="D864">
        <v>20505460</v>
      </c>
      <c r="E864" t="s">
        <v>767</v>
      </c>
      <c r="G864" s="2">
        <v>5</v>
      </c>
      <c r="H864" s="2">
        <v>9248.5499999999993</v>
      </c>
      <c r="I864" s="2">
        <f t="shared" si="41"/>
        <v>5</v>
      </c>
      <c r="K864">
        <v>2022</v>
      </c>
    </row>
    <row r="865" spans="1:11" x14ac:dyDescent="0.2">
      <c r="A865" s="1">
        <v>44694</v>
      </c>
      <c r="B865" t="s">
        <v>372</v>
      </c>
      <c r="C865" t="s">
        <v>7</v>
      </c>
      <c r="D865">
        <v>20505460</v>
      </c>
      <c r="E865" t="s">
        <v>768</v>
      </c>
      <c r="F865" s="2">
        <v>1123.2</v>
      </c>
      <c r="H865" s="2">
        <v>7992.35</v>
      </c>
      <c r="I865" s="2">
        <f t="shared" si="41"/>
        <v>-1123.2</v>
      </c>
      <c r="K865">
        <v>2022</v>
      </c>
    </row>
    <row r="866" spans="1:11" x14ac:dyDescent="0.2">
      <c r="A866" s="1">
        <v>44694</v>
      </c>
      <c r="B866" t="s">
        <v>372</v>
      </c>
      <c r="C866" t="s">
        <v>7</v>
      </c>
      <c r="D866">
        <v>20505460</v>
      </c>
      <c r="E866" t="s">
        <v>769</v>
      </c>
      <c r="F866" s="2">
        <v>213</v>
      </c>
      <c r="H866" s="2">
        <v>9115.5499999999993</v>
      </c>
      <c r="I866" s="2">
        <f t="shared" si="41"/>
        <v>-213</v>
      </c>
      <c r="K866">
        <v>2022</v>
      </c>
    </row>
    <row r="867" spans="1:11" x14ac:dyDescent="0.2">
      <c r="A867" s="1">
        <v>44694</v>
      </c>
      <c r="B867" t="s">
        <v>10</v>
      </c>
      <c r="C867" t="s">
        <v>7</v>
      </c>
      <c r="D867">
        <v>20505460</v>
      </c>
      <c r="E867" t="s">
        <v>11</v>
      </c>
      <c r="G867" s="2">
        <v>80</v>
      </c>
      <c r="H867" s="2">
        <v>9328.5499999999993</v>
      </c>
      <c r="I867" s="2">
        <f t="shared" si="41"/>
        <v>80</v>
      </c>
      <c r="K867">
        <v>2022</v>
      </c>
    </row>
    <row r="868" spans="1:11" x14ac:dyDescent="0.2">
      <c r="A868" s="1">
        <v>44698</v>
      </c>
      <c r="B868" t="s">
        <v>372</v>
      </c>
      <c r="C868" t="s">
        <v>7</v>
      </c>
      <c r="D868">
        <v>20505460</v>
      </c>
      <c r="E868" t="s">
        <v>770</v>
      </c>
      <c r="F868" s="2">
        <v>46.08</v>
      </c>
      <c r="H868" s="2">
        <v>7946.27</v>
      </c>
      <c r="I868" s="2">
        <f t="shared" si="41"/>
        <v>-46.08</v>
      </c>
      <c r="K868">
        <v>2022</v>
      </c>
    </row>
    <row r="869" spans="1:11" x14ac:dyDescent="0.2">
      <c r="A869" s="1">
        <v>44708</v>
      </c>
      <c r="B869" t="s">
        <v>10</v>
      </c>
      <c r="C869" t="s">
        <v>7</v>
      </c>
      <c r="D869">
        <v>20505460</v>
      </c>
      <c r="E869" t="s">
        <v>11</v>
      </c>
      <c r="G869" s="2">
        <v>65</v>
      </c>
      <c r="H869" s="2">
        <v>8011.27</v>
      </c>
      <c r="I869" s="2">
        <f t="shared" si="41"/>
        <v>65</v>
      </c>
      <c r="K869">
        <v>2022</v>
      </c>
    </row>
    <row r="870" spans="1:11" x14ac:dyDescent="0.2">
      <c r="A870" s="1">
        <v>44719</v>
      </c>
      <c r="B870" t="s">
        <v>10</v>
      </c>
      <c r="C870" t="s">
        <v>7</v>
      </c>
      <c r="D870">
        <v>20505460</v>
      </c>
      <c r="E870" t="s">
        <v>11</v>
      </c>
      <c r="G870" s="2">
        <v>10</v>
      </c>
      <c r="H870" s="2">
        <v>8021.27</v>
      </c>
      <c r="I870" s="2">
        <f t="shared" si="41"/>
        <v>10</v>
      </c>
      <c r="K870">
        <v>2022</v>
      </c>
    </row>
    <row r="871" spans="1:11" x14ac:dyDescent="0.2">
      <c r="A871" s="1">
        <v>44725</v>
      </c>
      <c r="B871" t="s">
        <v>12</v>
      </c>
      <c r="C871" t="s">
        <v>7</v>
      </c>
      <c r="D871">
        <v>20505460</v>
      </c>
      <c r="E871" t="s">
        <v>771</v>
      </c>
      <c r="G871" s="2">
        <v>5</v>
      </c>
      <c r="H871" s="2">
        <v>8026.27</v>
      </c>
      <c r="I871" s="2">
        <f t="shared" si="41"/>
        <v>5</v>
      </c>
      <c r="K871">
        <v>2022</v>
      </c>
    </row>
    <row r="872" spans="1:11" x14ac:dyDescent="0.2">
      <c r="A872" s="1">
        <v>44726</v>
      </c>
      <c r="B872" t="s">
        <v>372</v>
      </c>
      <c r="C872" t="s">
        <v>7</v>
      </c>
      <c r="D872">
        <v>20505460</v>
      </c>
      <c r="E872" t="s">
        <v>772</v>
      </c>
      <c r="F872" s="2">
        <v>10</v>
      </c>
      <c r="H872" s="2">
        <v>8016.27</v>
      </c>
      <c r="I872" s="2">
        <f t="shared" si="41"/>
        <v>-10</v>
      </c>
      <c r="K872">
        <v>2022</v>
      </c>
    </row>
    <row r="873" spans="1:11" x14ac:dyDescent="0.2">
      <c r="A873" s="1">
        <v>44736</v>
      </c>
      <c r="B873" t="s">
        <v>10</v>
      </c>
      <c r="C873" t="s">
        <v>7</v>
      </c>
      <c r="D873">
        <v>20505460</v>
      </c>
      <c r="E873" t="s">
        <v>11</v>
      </c>
      <c r="G873" s="2">
        <v>55</v>
      </c>
      <c r="H873" s="2">
        <v>8071.27</v>
      </c>
      <c r="I873" s="2">
        <f t="shared" si="41"/>
        <v>55</v>
      </c>
      <c r="K873">
        <v>2022</v>
      </c>
    </row>
    <row r="874" spans="1:11" x14ac:dyDescent="0.2">
      <c r="A874" s="1">
        <v>44742</v>
      </c>
      <c r="B874" t="s">
        <v>372</v>
      </c>
      <c r="C874" t="s">
        <v>7</v>
      </c>
      <c r="D874">
        <v>20505460</v>
      </c>
      <c r="E874" t="s">
        <v>773</v>
      </c>
      <c r="F874" s="2">
        <v>16</v>
      </c>
      <c r="H874" s="2">
        <v>8055.27</v>
      </c>
      <c r="I874" s="2">
        <f t="shared" si="41"/>
        <v>-16</v>
      </c>
      <c r="K874">
        <v>2022</v>
      </c>
    </row>
    <row r="875" spans="1:11" x14ac:dyDescent="0.2">
      <c r="A875" s="1">
        <v>44743</v>
      </c>
      <c r="B875" t="s">
        <v>10</v>
      </c>
      <c r="C875" t="s">
        <v>7</v>
      </c>
      <c r="D875">
        <v>20505460</v>
      </c>
      <c r="E875" t="s">
        <v>11</v>
      </c>
      <c r="G875" s="2">
        <v>20</v>
      </c>
      <c r="H875" s="2">
        <v>8075.27</v>
      </c>
      <c r="I875" s="2">
        <f t="shared" si="41"/>
        <v>20</v>
      </c>
      <c r="K875">
        <v>2022</v>
      </c>
    </row>
    <row r="876" spans="1:11" x14ac:dyDescent="0.2">
      <c r="A876" s="1">
        <v>44746</v>
      </c>
      <c r="B876" t="s">
        <v>372</v>
      </c>
      <c r="C876" t="s">
        <v>7</v>
      </c>
      <c r="D876">
        <v>20505460</v>
      </c>
      <c r="E876" t="s">
        <v>774</v>
      </c>
      <c r="F876" s="2">
        <v>15</v>
      </c>
      <c r="H876" s="2">
        <v>8060.27</v>
      </c>
      <c r="I876" s="2">
        <f t="shared" si="41"/>
        <v>-15</v>
      </c>
      <c r="K876">
        <v>2022</v>
      </c>
    </row>
    <row r="877" spans="1:11" x14ac:dyDescent="0.2">
      <c r="A877" s="1">
        <v>44748</v>
      </c>
      <c r="B877" t="s">
        <v>12</v>
      </c>
      <c r="C877" t="s">
        <v>7</v>
      </c>
      <c r="D877">
        <v>20505460</v>
      </c>
      <c r="E877" t="s">
        <v>775</v>
      </c>
      <c r="G877" s="2">
        <v>1250</v>
      </c>
      <c r="H877" s="2">
        <v>9310.27</v>
      </c>
      <c r="I877" s="2">
        <f t="shared" ref="I877:I912" si="42">G877-F877</f>
        <v>1250</v>
      </c>
      <c r="K877">
        <v>2022</v>
      </c>
    </row>
    <row r="878" spans="1:11" x14ac:dyDescent="0.2">
      <c r="A878" s="1">
        <v>44754</v>
      </c>
      <c r="B878" t="s">
        <v>12</v>
      </c>
      <c r="C878" t="s">
        <v>7</v>
      </c>
      <c r="D878">
        <v>20505460</v>
      </c>
      <c r="E878" t="s">
        <v>776</v>
      </c>
      <c r="G878" s="2">
        <v>30</v>
      </c>
      <c r="H878" s="2">
        <v>9340.27</v>
      </c>
      <c r="I878" s="2">
        <f t="shared" si="42"/>
        <v>30</v>
      </c>
      <c r="K878">
        <v>2022</v>
      </c>
    </row>
    <row r="879" spans="1:11" x14ac:dyDescent="0.2">
      <c r="A879" s="1">
        <v>44755</v>
      </c>
      <c r="B879" t="s">
        <v>12</v>
      </c>
      <c r="C879" t="s">
        <v>7</v>
      </c>
      <c r="D879">
        <v>20505460</v>
      </c>
      <c r="E879" t="s">
        <v>777</v>
      </c>
      <c r="G879" s="2">
        <v>36</v>
      </c>
      <c r="H879" s="2">
        <v>9406.27</v>
      </c>
      <c r="I879" s="2">
        <f t="shared" si="42"/>
        <v>36</v>
      </c>
      <c r="K879">
        <v>2022</v>
      </c>
    </row>
    <row r="880" spans="1:11" x14ac:dyDescent="0.2">
      <c r="A880" s="1">
        <v>44755</v>
      </c>
      <c r="B880" t="s">
        <v>12</v>
      </c>
      <c r="C880" t="s">
        <v>7</v>
      </c>
      <c r="D880">
        <v>20505460</v>
      </c>
      <c r="E880" t="s">
        <v>778</v>
      </c>
      <c r="G880" s="2">
        <v>30</v>
      </c>
      <c r="H880" s="2">
        <v>9370.27</v>
      </c>
      <c r="I880" s="2">
        <f t="shared" si="42"/>
        <v>30</v>
      </c>
      <c r="K880">
        <v>2022</v>
      </c>
    </row>
    <row r="881" spans="1:11" x14ac:dyDescent="0.2">
      <c r="A881" s="1">
        <v>44756</v>
      </c>
      <c r="B881" t="s">
        <v>12</v>
      </c>
      <c r="C881" t="s">
        <v>7</v>
      </c>
      <c r="D881">
        <v>20505460</v>
      </c>
      <c r="E881" t="s">
        <v>779</v>
      </c>
      <c r="G881" s="2">
        <v>36</v>
      </c>
      <c r="H881" s="2">
        <v>9442.27</v>
      </c>
      <c r="I881" s="2">
        <f t="shared" si="42"/>
        <v>36</v>
      </c>
      <c r="K881">
        <v>2022</v>
      </c>
    </row>
    <row r="882" spans="1:11" x14ac:dyDescent="0.2">
      <c r="A882" s="1">
        <v>44760</v>
      </c>
      <c r="B882" t="s">
        <v>12</v>
      </c>
      <c r="C882" t="s">
        <v>7</v>
      </c>
      <c r="D882">
        <v>20505460</v>
      </c>
      <c r="E882" t="s">
        <v>780</v>
      </c>
      <c r="G882" s="2">
        <v>36</v>
      </c>
      <c r="H882" s="2">
        <v>9544.27</v>
      </c>
      <c r="I882" s="2">
        <f t="shared" si="42"/>
        <v>36</v>
      </c>
      <c r="K882">
        <v>2022</v>
      </c>
    </row>
    <row r="883" spans="1:11" x14ac:dyDescent="0.2">
      <c r="A883" s="1">
        <v>44760</v>
      </c>
      <c r="B883" t="s">
        <v>12</v>
      </c>
      <c r="C883" t="s">
        <v>7</v>
      </c>
      <c r="D883">
        <v>20505460</v>
      </c>
      <c r="E883" t="s">
        <v>781</v>
      </c>
      <c r="G883" s="2">
        <v>36</v>
      </c>
      <c r="H883" s="2">
        <v>9508.27</v>
      </c>
      <c r="I883" s="2">
        <f t="shared" si="42"/>
        <v>36</v>
      </c>
      <c r="K883">
        <v>2022</v>
      </c>
    </row>
    <row r="884" spans="1:11" x14ac:dyDescent="0.2">
      <c r="A884" s="1">
        <v>44760</v>
      </c>
      <c r="B884" t="s">
        <v>12</v>
      </c>
      <c r="C884" t="s">
        <v>7</v>
      </c>
      <c r="D884">
        <v>20505460</v>
      </c>
      <c r="E884" t="s">
        <v>782</v>
      </c>
      <c r="G884" s="2">
        <v>30</v>
      </c>
      <c r="H884" s="2">
        <v>9472.27</v>
      </c>
      <c r="I884" s="2">
        <f t="shared" si="42"/>
        <v>30</v>
      </c>
      <c r="K884">
        <v>2022</v>
      </c>
    </row>
    <row r="885" spans="1:11" x14ac:dyDescent="0.2">
      <c r="A885" s="1">
        <v>44763</v>
      </c>
      <c r="B885" t="s">
        <v>372</v>
      </c>
      <c r="C885" t="s">
        <v>7</v>
      </c>
      <c r="D885">
        <v>20505460</v>
      </c>
      <c r="E885" t="s">
        <v>783</v>
      </c>
      <c r="F885" s="2">
        <v>186</v>
      </c>
      <c r="H885" s="2">
        <v>9358.27</v>
      </c>
      <c r="I885" s="2">
        <f t="shared" si="42"/>
        <v>-186</v>
      </c>
      <c r="K885">
        <v>2022</v>
      </c>
    </row>
    <row r="886" spans="1:11" x14ac:dyDescent="0.2">
      <c r="A886" s="1">
        <v>44770</v>
      </c>
      <c r="B886" t="s">
        <v>12</v>
      </c>
      <c r="C886" t="s">
        <v>7</v>
      </c>
      <c r="D886">
        <v>20505460</v>
      </c>
      <c r="E886" t="s">
        <v>784</v>
      </c>
      <c r="G886" s="2">
        <v>36</v>
      </c>
      <c r="H886" s="2">
        <v>9394.27</v>
      </c>
      <c r="I886" s="2">
        <f t="shared" si="42"/>
        <v>36</v>
      </c>
      <c r="K886">
        <v>2022</v>
      </c>
    </row>
    <row r="887" spans="1:11" x14ac:dyDescent="0.2">
      <c r="A887" s="1">
        <v>44771</v>
      </c>
      <c r="B887" t="s">
        <v>10</v>
      </c>
      <c r="C887" t="s">
        <v>7</v>
      </c>
      <c r="D887">
        <v>20505460</v>
      </c>
      <c r="E887" t="s">
        <v>11</v>
      </c>
      <c r="G887" s="2">
        <v>45</v>
      </c>
      <c r="H887" s="2">
        <v>9439.27</v>
      </c>
      <c r="I887" s="2">
        <f t="shared" si="42"/>
        <v>45</v>
      </c>
      <c r="K887">
        <v>2022</v>
      </c>
    </row>
    <row r="888" spans="1:11" x14ac:dyDescent="0.2">
      <c r="A888" s="1">
        <v>44774</v>
      </c>
      <c r="B888" t="s">
        <v>12</v>
      </c>
      <c r="C888" t="s">
        <v>7</v>
      </c>
      <c r="D888">
        <v>20505460</v>
      </c>
      <c r="E888" t="s">
        <v>785</v>
      </c>
      <c r="G888" s="2">
        <v>30</v>
      </c>
      <c r="H888" s="2">
        <v>9469.27</v>
      </c>
      <c r="I888" s="2">
        <f t="shared" si="42"/>
        <v>30</v>
      </c>
      <c r="K888">
        <v>2022</v>
      </c>
    </row>
    <row r="889" spans="1:11" x14ac:dyDescent="0.2">
      <c r="A889" s="1">
        <v>44781</v>
      </c>
      <c r="B889" t="s">
        <v>372</v>
      </c>
      <c r="C889" t="s">
        <v>7</v>
      </c>
      <c r="D889">
        <v>20505460</v>
      </c>
      <c r="E889" t="s">
        <v>786</v>
      </c>
      <c r="F889" s="2">
        <v>41.6</v>
      </c>
      <c r="H889" s="2">
        <v>9427.67</v>
      </c>
      <c r="I889" s="2">
        <f t="shared" si="42"/>
        <v>-41.6</v>
      </c>
      <c r="K889">
        <v>2022</v>
      </c>
    </row>
    <row r="890" spans="1:11" x14ac:dyDescent="0.2">
      <c r="A890" s="1">
        <v>44809</v>
      </c>
      <c r="B890" t="s">
        <v>10</v>
      </c>
      <c r="C890" t="s">
        <v>7</v>
      </c>
      <c r="D890">
        <v>20505460</v>
      </c>
      <c r="E890" t="s">
        <v>11</v>
      </c>
      <c r="G890" s="2">
        <v>40</v>
      </c>
      <c r="H890" s="2">
        <v>9451.51</v>
      </c>
      <c r="I890" s="2">
        <f t="shared" si="42"/>
        <v>40</v>
      </c>
      <c r="K890">
        <v>2022</v>
      </c>
    </row>
    <row r="891" spans="1:11" x14ac:dyDescent="0.2">
      <c r="A891" s="1">
        <v>44809</v>
      </c>
      <c r="B891" t="s">
        <v>372</v>
      </c>
      <c r="C891" t="s">
        <v>7</v>
      </c>
      <c r="D891">
        <v>20505460</v>
      </c>
      <c r="E891" t="s">
        <v>787</v>
      </c>
      <c r="F891" s="2">
        <v>16.16</v>
      </c>
      <c r="H891" s="2">
        <v>9411.51</v>
      </c>
      <c r="I891" s="2">
        <f t="shared" si="42"/>
        <v>-16.16</v>
      </c>
      <c r="K891">
        <v>2022</v>
      </c>
    </row>
    <row r="892" spans="1:11" x14ac:dyDescent="0.2">
      <c r="A892" s="1">
        <v>44811</v>
      </c>
      <c r="B892" t="s">
        <v>372</v>
      </c>
      <c r="C892" t="s">
        <v>7</v>
      </c>
      <c r="D892">
        <v>20505460</v>
      </c>
      <c r="E892" t="s">
        <v>788</v>
      </c>
      <c r="F892" s="2">
        <v>294.99</v>
      </c>
      <c r="H892" s="2">
        <v>9156.52</v>
      </c>
      <c r="I892" s="2">
        <f t="shared" si="42"/>
        <v>-294.99</v>
      </c>
      <c r="K892">
        <v>2022</v>
      </c>
    </row>
    <row r="893" spans="1:11" x14ac:dyDescent="0.2">
      <c r="A893" s="1">
        <v>44813</v>
      </c>
      <c r="B893" t="s">
        <v>10</v>
      </c>
      <c r="C893" t="s">
        <v>7</v>
      </c>
      <c r="D893">
        <v>20505460</v>
      </c>
      <c r="E893" t="s">
        <v>11</v>
      </c>
      <c r="G893" s="2">
        <v>65</v>
      </c>
      <c r="H893" s="2">
        <v>9221.52</v>
      </c>
      <c r="I893" s="2">
        <f t="shared" si="42"/>
        <v>65</v>
      </c>
      <c r="K893">
        <v>2022</v>
      </c>
    </row>
    <row r="894" spans="1:11" x14ac:dyDescent="0.2">
      <c r="A894" s="1">
        <v>44816</v>
      </c>
      <c r="B894" t="s">
        <v>372</v>
      </c>
      <c r="C894" t="s">
        <v>7</v>
      </c>
      <c r="D894">
        <v>20505460</v>
      </c>
      <c r="E894" t="s">
        <v>789</v>
      </c>
      <c r="F894" s="2">
        <v>37.68</v>
      </c>
      <c r="H894" s="2">
        <v>8985.27</v>
      </c>
      <c r="I894" s="2">
        <f t="shared" si="42"/>
        <v>-37.68</v>
      </c>
      <c r="K894">
        <v>2022</v>
      </c>
    </row>
    <row r="895" spans="1:11" x14ac:dyDescent="0.2">
      <c r="A895" s="1">
        <v>44816</v>
      </c>
      <c r="B895" t="s">
        <v>372</v>
      </c>
      <c r="C895" t="s">
        <v>7</v>
      </c>
      <c r="D895">
        <v>20505460</v>
      </c>
      <c r="E895" t="s">
        <v>790</v>
      </c>
      <c r="F895" s="2">
        <v>198.57</v>
      </c>
      <c r="H895" s="2">
        <v>9022.9500000000007</v>
      </c>
      <c r="I895" s="2">
        <f t="shared" si="42"/>
        <v>-198.57</v>
      </c>
      <c r="K895">
        <v>2022</v>
      </c>
    </row>
    <row r="896" spans="1:11" x14ac:dyDescent="0.2">
      <c r="A896" s="1">
        <v>44817</v>
      </c>
      <c r="B896" t="s">
        <v>372</v>
      </c>
      <c r="C896" t="s">
        <v>7</v>
      </c>
      <c r="D896">
        <v>20505460</v>
      </c>
      <c r="E896" t="s">
        <v>791</v>
      </c>
      <c r="F896" s="2">
        <v>247.68</v>
      </c>
      <c r="H896" s="2">
        <v>8737.59</v>
      </c>
      <c r="I896" s="2">
        <f t="shared" si="42"/>
        <v>-247.68</v>
      </c>
      <c r="K896">
        <v>2022</v>
      </c>
    </row>
    <row r="897" spans="1:11" x14ac:dyDescent="0.2">
      <c r="A897" s="1">
        <v>44824</v>
      </c>
      <c r="B897" t="s">
        <v>372</v>
      </c>
      <c r="C897" t="s">
        <v>7</v>
      </c>
      <c r="D897">
        <v>20505460</v>
      </c>
      <c r="E897" t="s">
        <v>792</v>
      </c>
      <c r="F897" s="2">
        <v>10.5</v>
      </c>
      <c r="H897" s="2">
        <v>8727.09</v>
      </c>
      <c r="I897" s="2">
        <f t="shared" si="42"/>
        <v>-10.5</v>
      </c>
      <c r="K897">
        <v>2022</v>
      </c>
    </row>
    <row r="898" spans="1:11" x14ac:dyDescent="0.2">
      <c r="A898" s="1">
        <v>44825</v>
      </c>
      <c r="B898" t="s">
        <v>12</v>
      </c>
      <c r="C898" t="s">
        <v>7</v>
      </c>
      <c r="D898">
        <v>20505460</v>
      </c>
      <c r="E898" t="s">
        <v>793</v>
      </c>
      <c r="G898" s="2">
        <v>10</v>
      </c>
      <c r="H898" s="2">
        <v>8737.09</v>
      </c>
      <c r="I898" s="2">
        <f t="shared" si="42"/>
        <v>10</v>
      </c>
      <c r="K898">
        <v>2022</v>
      </c>
    </row>
    <row r="899" spans="1:11" x14ac:dyDescent="0.2">
      <c r="A899" s="1">
        <v>44826</v>
      </c>
      <c r="B899" t="s">
        <v>372</v>
      </c>
      <c r="C899" t="s">
        <v>7</v>
      </c>
      <c r="D899">
        <v>20505460</v>
      </c>
      <c r="E899" t="s">
        <v>794</v>
      </c>
      <c r="F899" s="2">
        <v>288.02</v>
      </c>
      <c r="H899" s="2">
        <v>8449.07</v>
      </c>
      <c r="I899" s="2">
        <f t="shared" si="42"/>
        <v>-288.02</v>
      </c>
      <c r="K899">
        <v>2022</v>
      </c>
    </row>
    <row r="900" spans="1:11" x14ac:dyDescent="0.2">
      <c r="A900" s="1">
        <v>44827</v>
      </c>
      <c r="B900" t="s">
        <v>12</v>
      </c>
      <c r="C900" t="s">
        <v>7</v>
      </c>
      <c r="D900">
        <v>20505460</v>
      </c>
      <c r="E900" t="s">
        <v>795</v>
      </c>
      <c r="G900" s="2">
        <v>775</v>
      </c>
      <c r="H900" s="2">
        <v>9224.07</v>
      </c>
      <c r="I900" s="2">
        <f t="shared" si="42"/>
        <v>775</v>
      </c>
      <c r="K900">
        <v>2022</v>
      </c>
    </row>
    <row r="901" spans="1:11" x14ac:dyDescent="0.2">
      <c r="A901" s="1">
        <v>44831</v>
      </c>
      <c r="B901" t="s">
        <v>372</v>
      </c>
      <c r="C901" t="s">
        <v>7</v>
      </c>
      <c r="D901">
        <v>20505460</v>
      </c>
      <c r="E901" t="s">
        <v>796</v>
      </c>
      <c r="F901" s="2">
        <v>283.73</v>
      </c>
      <c r="H901" s="2">
        <v>8940.34</v>
      </c>
      <c r="I901" s="2">
        <f t="shared" si="42"/>
        <v>-283.73</v>
      </c>
      <c r="K901">
        <v>2022</v>
      </c>
    </row>
    <row r="902" spans="1:11" x14ac:dyDescent="0.2">
      <c r="A902" s="1">
        <v>44837</v>
      </c>
      <c r="B902" t="s">
        <v>10</v>
      </c>
      <c r="C902" t="s">
        <v>7</v>
      </c>
      <c r="D902">
        <v>20505460</v>
      </c>
      <c r="E902" t="s">
        <v>11</v>
      </c>
      <c r="G902" s="2">
        <v>25</v>
      </c>
      <c r="H902" s="2">
        <v>8985.34</v>
      </c>
      <c r="I902" s="2">
        <f t="shared" si="42"/>
        <v>25</v>
      </c>
      <c r="K902">
        <v>2022</v>
      </c>
    </row>
    <row r="903" spans="1:11" x14ac:dyDescent="0.2">
      <c r="A903" s="1">
        <v>44837</v>
      </c>
      <c r="B903" t="s">
        <v>12</v>
      </c>
      <c r="C903" t="s">
        <v>7</v>
      </c>
      <c r="D903">
        <v>20505460</v>
      </c>
      <c r="E903" t="s">
        <v>797</v>
      </c>
      <c r="G903" s="2">
        <v>20</v>
      </c>
      <c r="H903" s="2">
        <v>8960.34</v>
      </c>
      <c r="I903" s="2">
        <f t="shared" si="42"/>
        <v>20</v>
      </c>
      <c r="K903">
        <v>2022</v>
      </c>
    </row>
    <row r="904" spans="1:11" x14ac:dyDescent="0.2">
      <c r="A904" s="1">
        <v>44841</v>
      </c>
      <c r="B904" t="s">
        <v>372</v>
      </c>
      <c r="C904" t="s">
        <v>7</v>
      </c>
      <c r="D904">
        <v>20505460</v>
      </c>
      <c r="E904" t="s">
        <v>798</v>
      </c>
      <c r="F904" s="2">
        <v>275</v>
      </c>
      <c r="H904" s="2">
        <v>8710.34</v>
      </c>
      <c r="I904" s="2">
        <f t="shared" si="42"/>
        <v>-275</v>
      </c>
      <c r="K904">
        <v>2022</v>
      </c>
    </row>
    <row r="905" spans="1:11" x14ac:dyDescent="0.2">
      <c r="A905" s="1">
        <v>44865</v>
      </c>
      <c r="B905" t="s">
        <v>372</v>
      </c>
      <c r="C905" t="s">
        <v>7</v>
      </c>
      <c r="D905">
        <v>20505460</v>
      </c>
      <c r="E905" t="s">
        <v>799</v>
      </c>
      <c r="F905" s="2">
        <v>74</v>
      </c>
      <c r="H905" s="2">
        <v>8676.34</v>
      </c>
      <c r="I905" s="2">
        <f t="shared" si="42"/>
        <v>-74</v>
      </c>
      <c r="K905">
        <v>2022</v>
      </c>
    </row>
    <row r="906" spans="1:11" x14ac:dyDescent="0.2">
      <c r="A906" s="1">
        <v>44865</v>
      </c>
      <c r="B906" t="s">
        <v>10</v>
      </c>
      <c r="C906" t="s">
        <v>7</v>
      </c>
      <c r="D906">
        <v>20505460</v>
      </c>
      <c r="E906" t="s">
        <v>11</v>
      </c>
      <c r="G906" s="2">
        <v>40</v>
      </c>
      <c r="H906" s="2">
        <v>8750.34</v>
      </c>
      <c r="I906" s="2">
        <f t="shared" si="42"/>
        <v>40</v>
      </c>
      <c r="K906">
        <v>2022</v>
      </c>
    </row>
    <row r="907" spans="1:11" x14ac:dyDescent="0.2">
      <c r="A907" s="1">
        <v>44876</v>
      </c>
      <c r="B907" t="s">
        <v>12</v>
      </c>
      <c r="C907" t="s">
        <v>7</v>
      </c>
      <c r="D907">
        <v>20505460</v>
      </c>
      <c r="E907" t="s">
        <v>800</v>
      </c>
      <c r="G907" s="2">
        <v>36</v>
      </c>
      <c r="H907" s="2">
        <v>8742.34</v>
      </c>
      <c r="I907" s="2">
        <f t="shared" si="42"/>
        <v>36</v>
      </c>
      <c r="K907">
        <v>2022</v>
      </c>
    </row>
    <row r="908" spans="1:11" x14ac:dyDescent="0.2">
      <c r="A908" s="1">
        <v>44876</v>
      </c>
      <c r="B908" t="s">
        <v>10</v>
      </c>
      <c r="C908" t="s">
        <v>7</v>
      </c>
      <c r="D908">
        <v>20505460</v>
      </c>
      <c r="E908" t="s">
        <v>11</v>
      </c>
      <c r="G908" s="2">
        <v>30</v>
      </c>
      <c r="H908" s="2">
        <v>8706.34</v>
      </c>
      <c r="I908" s="2">
        <f t="shared" si="42"/>
        <v>30</v>
      </c>
      <c r="K908">
        <v>2022</v>
      </c>
    </row>
    <row r="909" spans="1:11" x14ac:dyDescent="0.2">
      <c r="A909" s="1">
        <v>44893</v>
      </c>
      <c r="B909" t="s">
        <v>372</v>
      </c>
      <c r="C909" t="s">
        <v>7</v>
      </c>
      <c r="D909">
        <v>20505460</v>
      </c>
      <c r="E909" t="s">
        <v>801</v>
      </c>
      <c r="F909" s="2">
        <v>42.32</v>
      </c>
      <c r="H909" s="2">
        <v>8700.02</v>
      </c>
      <c r="I909" s="2">
        <f t="shared" si="42"/>
        <v>-42.32</v>
      </c>
      <c r="K909">
        <v>2022</v>
      </c>
    </row>
    <row r="910" spans="1:11" x14ac:dyDescent="0.2">
      <c r="A910" s="1">
        <v>44896</v>
      </c>
      <c r="B910" t="s">
        <v>12</v>
      </c>
      <c r="C910" t="s">
        <v>7</v>
      </c>
      <c r="D910">
        <v>20505460</v>
      </c>
      <c r="E910" t="s">
        <v>802</v>
      </c>
      <c r="G910" s="2">
        <v>10.3</v>
      </c>
      <c r="H910" s="2">
        <v>8710.32</v>
      </c>
      <c r="I910" s="2">
        <f t="shared" si="42"/>
        <v>10.3</v>
      </c>
      <c r="K910">
        <v>2022</v>
      </c>
    </row>
    <row r="911" spans="1:11" x14ac:dyDescent="0.2">
      <c r="A911" s="1">
        <v>44897</v>
      </c>
      <c r="B911" t="s">
        <v>10</v>
      </c>
      <c r="C911" t="s">
        <v>7</v>
      </c>
      <c r="D911">
        <v>20505460</v>
      </c>
      <c r="E911" t="s">
        <v>11</v>
      </c>
      <c r="G911" s="2">
        <v>45</v>
      </c>
      <c r="H911" s="2">
        <v>8755.32</v>
      </c>
      <c r="I911" s="2">
        <f t="shared" si="42"/>
        <v>45</v>
      </c>
      <c r="K911">
        <v>2022</v>
      </c>
    </row>
    <row r="912" spans="1:11" x14ac:dyDescent="0.2">
      <c r="A912" s="1">
        <v>44908</v>
      </c>
      <c r="B912" t="s">
        <v>372</v>
      </c>
      <c r="C912" t="s">
        <v>7</v>
      </c>
      <c r="D912">
        <v>20505460</v>
      </c>
      <c r="E912" t="s">
        <v>803</v>
      </c>
      <c r="F912" s="2">
        <v>21.59</v>
      </c>
      <c r="H912" s="2">
        <v>8733.73</v>
      </c>
      <c r="I912" s="2">
        <f t="shared" si="42"/>
        <v>-21.59</v>
      </c>
      <c r="K912">
        <v>2022</v>
      </c>
    </row>
    <row r="913" spans="1:1" x14ac:dyDescent="0.2">
      <c r="A913" s="1"/>
    </row>
    <row r="914" spans="1:1" x14ac:dyDescent="0.2">
      <c r="A914" s="1"/>
    </row>
    <row r="915" spans="1:1" x14ac:dyDescent="0.2">
      <c r="A915" s="1"/>
    </row>
    <row r="916" spans="1:1" x14ac:dyDescent="0.2">
      <c r="A916" s="1"/>
    </row>
    <row r="917" spans="1:1" x14ac:dyDescent="0.2">
      <c r="A917" s="1"/>
    </row>
    <row r="918" spans="1:1" x14ac:dyDescent="0.2">
      <c r="A918" s="1"/>
    </row>
    <row r="919" spans="1:1" x14ac:dyDescent="0.2">
      <c r="A919" s="1"/>
    </row>
    <row r="920" spans="1:1" x14ac:dyDescent="0.2">
      <c r="A920" s="1"/>
    </row>
    <row r="921" spans="1:1" x14ac:dyDescent="0.2">
      <c r="A921" s="1"/>
    </row>
    <row r="922" spans="1:1" x14ac:dyDescent="0.2">
      <c r="A922" s="1"/>
    </row>
    <row r="923" spans="1:1" x14ac:dyDescent="0.2">
      <c r="A923" s="1"/>
    </row>
    <row r="924" spans="1:1" x14ac:dyDescent="0.2">
      <c r="A924" s="1"/>
    </row>
    <row r="925" spans="1:1" x14ac:dyDescent="0.2">
      <c r="A925" s="1"/>
    </row>
    <row r="926" spans="1:1" x14ac:dyDescent="0.2">
      <c r="A926" s="1"/>
    </row>
    <row r="927" spans="1:1" x14ac:dyDescent="0.2">
      <c r="A927" s="1"/>
    </row>
    <row r="928" spans="1:1" x14ac:dyDescent="0.2">
      <c r="A928" s="1"/>
    </row>
    <row r="929" spans="1:1" x14ac:dyDescent="0.2">
      <c r="A929" s="1"/>
    </row>
    <row r="930" spans="1:1" x14ac:dyDescent="0.2">
      <c r="A930" s="1"/>
    </row>
    <row r="931" spans="1:1" x14ac:dyDescent="0.2">
      <c r="A931" s="1"/>
    </row>
    <row r="932" spans="1:1" x14ac:dyDescent="0.2">
      <c r="A932" s="1"/>
    </row>
    <row r="933" spans="1:1" x14ac:dyDescent="0.2">
      <c r="A933" s="1"/>
    </row>
    <row r="934" spans="1:1" x14ac:dyDescent="0.2">
      <c r="A934" s="1"/>
    </row>
  </sheetData>
  <autoFilter ref="A1:L830" xr:uid="{94386C98-3B76-4D79-BA34-28D9FEECDDBF}">
    <filterColumn colId="10">
      <filters>
        <filter val="2021"/>
      </filters>
    </filterColumn>
    <sortState xmlns:xlrd2="http://schemas.microsoft.com/office/spreadsheetml/2017/richdata2" ref="A2:L428">
      <sortCondition ref="A2:A428"/>
    </sortState>
  </autoFilter>
  <sortState xmlns:xlrd2="http://schemas.microsoft.com/office/spreadsheetml/2017/richdata2" ref="A429:K684">
    <sortCondition ref="A429:A68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5"/>
  <sheetViews>
    <sheetView workbookViewId="0">
      <selection activeCell="F40" sqref="F40"/>
    </sheetView>
  </sheetViews>
  <sheetFormatPr baseColWidth="10" defaultColWidth="8.83203125" defaultRowHeight="15" x14ac:dyDescent="0.2"/>
  <cols>
    <col min="1" max="1" width="8.83203125" style="3"/>
    <col min="2" max="2" width="21.6640625" style="3" customWidth="1"/>
    <col min="3" max="4" width="8.83203125" style="3"/>
    <col min="5" max="5" width="18.5" style="13" customWidth="1"/>
    <col min="6" max="6" width="18" style="13" customWidth="1"/>
    <col min="7" max="7" width="18.5" style="13" customWidth="1"/>
    <col min="8" max="11" width="8.83203125" style="3"/>
    <col min="12" max="12" width="10.6640625" style="3" bestFit="1" customWidth="1"/>
    <col min="13" max="16384" width="8.83203125" style="3"/>
  </cols>
  <sheetData>
    <row r="1" spans="1:7" x14ac:dyDescent="0.2">
      <c r="A1" s="3" t="s">
        <v>265</v>
      </c>
    </row>
    <row r="2" spans="1:7" x14ac:dyDescent="0.2">
      <c r="A2" s="3" t="s">
        <v>347</v>
      </c>
    </row>
    <row r="3" spans="1:7" x14ac:dyDescent="0.2">
      <c r="E3" s="14" t="s">
        <v>266</v>
      </c>
      <c r="F3" s="14" t="s">
        <v>267</v>
      </c>
      <c r="G3" s="14" t="s">
        <v>5</v>
      </c>
    </row>
    <row r="5" spans="1:7" x14ac:dyDescent="0.2">
      <c r="A5" s="3" t="s">
        <v>348</v>
      </c>
      <c r="G5" s="13">
        <v>4224.2999999999993</v>
      </c>
    </row>
    <row r="7" spans="1:7" x14ac:dyDescent="0.2">
      <c r="A7" s="3" t="s">
        <v>273</v>
      </c>
      <c r="E7" s="15">
        <f>2349.2-1132.5</f>
        <v>1216.6999999999998</v>
      </c>
      <c r="F7" s="15"/>
      <c r="G7" s="15">
        <f t="shared" ref="G7" si="0">E7-F7</f>
        <v>1216.6999999999998</v>
      </c>
    </row>
    <row r="9" spans="1:7" x14ac:dyDescent="0.2">
      <c r="A9" s="3" t="s">
        <v>346</v>
      </c>
      <c r="E9" s="15">
        <v>666</v>
      </c>
      <c r="F9" s="15">
        <v>572</v>
      </c>
      <c r="G9" s="15">
        <f>E9-F9</f>
        <v>94</v>
      </c>
    </row>
    <row r="11" spans="1:7" x14ac:dyDescent="0.2">
      <c r="A11" s="3" t="s">
        <v>268</v>
      </c>
      <c r="C11" s="3" t="s">
        <v>268</v>
      </c>
      <c r="E11" s="13">
        <v>3145</v>
      </c>
      <c r="F11" s="13">
        <v>1160</v>
      </c>
    </row>
    <row r="12" spans="1:7" x14ac:dyDescent="0.2">
      <c r="C12" s="3" t="s">
        <v>350</v>
      </c>
      <c r="F12" s="13">
        <v>0</v>
      </c>
    </row>
    <row r="13" spans="1:7" x14ac:dyDescent="0.2">
      <c r="C13" s="3" t="s">
        <v>312</v>
      </c>
      <c r="F13" s="13">
        <v>800</v>
      </c>
    </row>
    <row r="14" spans="1:7" x14ac:dyDescent="0.2">
      <c r="C14" s="3" t="s">
        <v>351</v>
      </c>
      <c r="E14" s="16"/>
      <c r="F14" s="16">
        <v>170</v>
      </c>
      <c r="G14" s="16"/>
    </row>
    <row r="15" spans="1:7" x14ac:dyDescent="0.2">
      <c r="E15" s="13">
        <f>SUM(E11:E14)</f>
        <v>3145</v>
      </c>
      <c r="F15" s="13">
        <f>SUM(F11:F14)</f>
        <v>2130</v>
      </c>
      <c r="G15" s="13">
        <f>E15-F15</f>
        <v>1015</v>
      </c>
    </row>
    <row r="17" spans="1:12" x14ac:dyDescent="0.2">
      <c r="A17" s="3" t="s">
        <v>269</v>
      </c>
      <c r="C17" s="3" t="s">
        <v>343</v>
      </c>
      <c r="E17" s="13">
        <f>1911.8+1132.5</f>
        <v>3044.3</v>
      </c>
      <c r="F17" s="13">
        <f>923+53.3</f>
        <v>976.3</v>
      </c>
    </row>
    <row r="18" spans="1:12" x14ac:dyDescent="0.2">
      <c r="C18" s="3" t="s">
        <v>270</v>
      </c>
      <c r="E18" s="13">
        <v>150</v>
      </c>
      <c r="F18" s="13">
        <v>220</v>
      </c>
    </row>
    <row r="19" spans="1:12" x14ac:dyDescent="0.2">
      <c r="C19" s="3" t="s">
        <v>271</v>
      </c>
      <c r="E19" s="13">
        <v>509.23</v>
      </c>
      <c r="F19" s="13">
        <v>73</v>
      </c>
    </row>
    <row r="20" spans="1:12" x14ac:dyDescent="0.2">
      <c r="C20" s="3" t="s">
        <v>352</v>
      </c>
      <c r="F20" s="13">
        <v>180</v>
      </c>
    </row>
    <row r="21" spans="1:12" x14ac:dyDescent="0.2">
      <c r="C21" s="3" t="s">
        <v>272</v>
      </c>
      <c r="F21" s="13">
        <v>119.26</v>
      </c>
    </row>
    <row r="22" spans="1:12" x14ac:dyDescent="0.2">
      <c r="C22" s="3" t="s">
        <v>361</v>
      </c>
      <c r="F22" s="13">
        <v>85</v>
      </c>
    </row>
    <row r="23" spans="1:12" x14ac:dyDescent="0.2">
      <c r="E23" s="15">
        <f>SUM(E17:E22)</f>
        <v>3703.53</v>
      </c>
      <c r="F23" s="15">
        <f>SUM(F17:F22)</f>
        <v>1653.56</v>
      </c>
      <c r="G23" s="15">
        <f>E23-F23</f>
        <v>2049.9700000000003</v>
      </c>
    </row>
    <row r="25" spans="1:12" x14ac:dyDescent="0.2">
      <c r="A25" s="3" t="s">
        <v>356</v>
      </c>
      <c r="E25" s="15">
        <v>134.37</v>
      </c>
      <c r="F25" s="15">
        <v>1200</v>
      </c>
      <c r="G25" s="15">
        <f>E25-F25</f>
        <v>-1065.6300000000001</v>
      </c>
    </row>
    <row r="27" spans="1:12" x14ac:dyDescent="0.2">
      <c r="A27" s="3" t="s">
        <v>274</v>
      </c>
      <c r="C27" s="3" t="s">
        <v>275</v>
      </c>
      <c r="F27" s="13">
        <v>71</v>
      </c>
      <c r="L27" s="5"/>
    </row>
    <row r="28" spans="1:12" x14ac:dyDescent="0.2">
      <c r="C28" s="3" t="s">
        <v>353</v>
      </c>
      <c r="F28" s="13">
        <v>323.35000000000002</v>
      </c>
    </row>
    <row r="29" spans="1:12" x14ac:dyDescent="0.2">
      <c r="C29" s="3" t="s">
        <v>354</v>
      </c>
      <c r="F29" s="13">
        <v>34.89</v>
      </c>
      <c r="L29" s="5"/>
    </row>
    <row r="30" spans="1:12" x14ac:dyDescent="0.2">
      <c r="C30" s="3" t="s">
        <v>355</v>
      </c>
      <c r="E30" s="16"/>
      <c r="F30" s="16">
        <v>27</v>
      </c>
      <c r="G30" s="16"/>
    </row>
    <row r="31" spans="1:12" x14ac:dyDescent="0.2">
      <c r="F31" s="13">
        <f>SUM(F27:F30)</f>
        <v>456.24</v>
      </c>
      <c r="G31" s="13">
        <f>-SUM(F27:F30)</f>
        <v>-456.24</v>
      </c>
      <c r="J31" s="18"/>
    </row>
    <row r="34" spans="1:9" ht="16" thickBot="1" x14ac:dyDescent="0.25">
      <c r="A34" s="3" t="s">
        <v>276</v>
      </c>
      <c r="E34" s="17"/>
      <c r="F34" s="17"/>
      <c r="G34" s="17">
        <f>SUM(G5:G33)</f>
        <v>7078.0999999999995</v>
      </c>
    </row>
    <row r="36" spans="1:9" x14ac:dyDescent="0.2">
      <c r="A36" s="3" t="s">
        <v>349</v>
      </c>
      <c r="G36" s="13">
        <v>7078.05</v>
      </c>
      <c r="I36" s="18"/>
    </row>
    <row r="38" spans="1:9" x14ac:dyDescent="0.2">
      <c r="A38" s="3" t="s">
        <v>357</v>
      </c>
      <c r="G38" s="13">
        <f>G34-G36</f>
        <v>4.9999999999272404E-2</v>
      </c>
    </row>
    <row r="40" spans="1:9" x14ac:dyDescent="0.2">
      <c r="A40" s="3" t="s">
        <v>363</v>
      </c>
      <c r="C40" s="4"/>
    </row>
    <row r="41" spans="1:9" x14ac:dyDescent="0.2">
      <c r="A41" s="3" t="s">
        <v>364</v>
      </c>
      <c r="C41" s="4"/>
    </row>
    <row r="42" spans="1:9" x14ac:dyDescent="0.2">
      <c r="A42" s="3" t="s">
        <v>365</v>
      </c>
      <c r="C42" s="4">
        <v>235.5</v>
      </c>
    </row>
    <row r="43" spans="1:9" x14ac:dyDescent="0.2">
      <c r="A43" s="3" t="s">
        <v>366</v>
      </c>
      <c r="C43" s="4">
        <v>272</v>
      </c>
    </row>
    <row r="44" spans="1:9" x14ac:dyDescent="0.2">
      <c r="C44" s="4"/>
    </row>
    <row r="45" spans="1:9" x14ac:dyDescent="0.2">
      <c r="C45" s="4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79CCB-585B-473D-A8C9-019423335F63}">
  <dimension ref="A1:L44"/>
  <sheetViews>
    <sheetView workbookViewId="0"/>
  </sheetViews>
  <sheetFormatPr baseColWidth="10" defaultColWidth="8.83203125" defaultRowHeight="15" x14ac:dyDescent="0.2"/>
  <cols>
    <col min="1" max="1" width="8.83203125" style="3"/>
    <col min="2" max="2" width="15.6640625" style="3" customWidth="1"/>
    <col min="3" max="4" width="8.83203125" style="3"/>
    <col min="5" max="5" width="18.5" style="13" customWidth="1"/>
    <col min="6" max="6" width="18" style="13" customWidth="1"/>
    <col min="7" max="7" width="18.5" style="13" customWidth="1"/>
    <col min="8" max="11" width="8.83203125" style="3"/>
    <col min="12" max="12" width="10.6640625" style="3" bestFit="1" customWidth="1"/>
    <col min="13" max="16384" width="8.83203125" style="3"/>
  </cols>
  <sheetData>
    <row r="1" spans="1:7" x14ac:dyDescent="0.2">
      <c r="A1" s="3" t="s">
        <v>265</v>
      </c>
    </row>
    <row r="2" spans="1:7" x14ac:dyDescent="0.2">
      <c r="A2" s="3" t="s">
        <v>358</v>
      </c>
    </row>
    <row r="3" spans="1:7" x14ac:dyDescent="0.2">
      <c r="E3" s="14" t="s">
        <v>266</v>
      </c>
      <c r="F3" s="14" t="s">
        <v>267</v>
      </c>
      <c r="G3" s="14" t="s">
        <v>5</v>
      </c>
    </row>
    <row r="5" spans="1:7" x14ac:dyDescent="0.2">
      <c r="A5" s="3" t="s">
        <v>348</v>
      </c>
      <c r="G5" s="13">
        <v>7078</v>
      </c>
    </row>
    <row r="7" spans="1:7" x14ac:dyDescent="0.2">
      <c r="A7" s="3" t="s">
        <v>273</v>
      </c>
      <c r="E7" s="15">
        <v>726</v>
      </c>
      <c r="F7" s="15"/>
      <c r="G7" s="15">
        <f t="shared" ref="G7" si="0">E7-F7</f>
        <v>726</v>
      </c>
    </row>
    <row r="9" spans="1:7" x14ac:dyDescent="0.2">
      <c r="A9" s="3" t="s">
        <v>346</v>
      </c>
      <c r="E9" s="15">
        <v>40</v>
      </c>
      <c r="F9" s="15">
        <v>392</v>
      </c>
      <c r="G9" s="15">
        <f>E9-F9</f>
        <v>-352</v>
      </c>
    </row>
    <row r="11" spans="1:7" x14ac:dyDescent="0.2">
      <c r="A11" s="3" t="s">
        <v>268</v>
      </c>
      <c r="C11" s="3" t="s">
        <v>268</v>
      </c>
      <c r="E11" s="13">
        <v>3207</v>
      </c>
      <c r="F11" s="13">
        <v>880</v>
      </c>
    </row>
    <row r="12" spans="1:7" x14ac:dyDescent="0.2">
      <c r="C12" s="3" t="s">
        <v>350</v>
      </c>
      <c r="F12" s="13">
        <v>280</v>
      </c>
    </row>
    <row r="13" spans="1:7" x14ac:dyDescent="0.2">
      <c r="C13" s="3" t="s">
        <v>312</v>
      </c>
      <c r="F13" s="13">
        <v>970</v>
      </c>
    </row>
    <row r="14" spans="1:7" x14ac:dyDescent="0.2">
      <c r="C14" s="3" t="s">
        <v>351</v>
      </c>
      <c r="E14" s="16"/>
      <c r="F14" s="16">
        <v>108</v>
      </c>
      <c r="G14" s="16"/>
    </row>
    <row r="15" spans="1:7" x14ac:dyDescent="0.2">
      <c r="E15" s="13">
        <f>SUM(E11:E14)</f>
        <v>3207</v>
      </c>
      <c r="F15" s="13">
        <f>SUM(F11:F14)</f>
        <v>2238</v>
      </c>
      <c r="G15" s="13">
        <f>E15-F15</f>
        <v>969</v>
      </c>
    </row>
    <row r="17" spans="1:12" x14ac:dyDescent="0.2">
      <c r="A17" s="3" t="s">
        <v>269</v>
      </c>
      <c r="C17" s="3" t="s">
        <v>343</v>
      </c>
    </row>
    <row r="18" spans="1:12" x14ac:dyDescent="0.2">
      <c r="C18" s="3" t="s">
        <v>270</v>
      </c>
    </row>
    <row r="19" spans="1:12" x14ac:dyDescent="0.2">
      <c r="C19" s="3" t="s">
        <v>271</v>
      </c>
      <c r="E19" s="13">
        <v>512.6</v>
      </c>
    </row>
    <row r="20" spans="1:12" x14ac:dyDescent="0.2">
      <c r="C20" s="3" t="s">
        <v>352</v>
      </c>
      <c r="F20" s="13">
        <v>50</v>
      </c>
    </row>
    <row r="21" spans="1:12" x14ac:dyDescent="0.2">
      <c r="C21" s="3" t="s">
        <v>272</v>
      </c>
    </row>
    <row r="22" spans="1:12" x14ac:dyDescent="0.2">
      <c r="C22" s="3" t="s">
        <v>324</v>
      </c>
      <c r="F22" s="13">
        <v>269.58</v>
      </c>
    </row>
    <row r="23" spans="1:12" x14ac:dyDescent="0.2">
      <c r="E23" s="15">
        <f>SUM(E17:E22)</f>
        <v>512.6</v>
      </c>
      <c r="F23" s="15">
        <f>SUM(F17:F22)</f>
        <v>319.58</v>
      </c>
      <c r="G23" s="15">
        <f>E23-F23</f>
        <v>193.02000000000004</v>
      </c>
    </row>
    <row r="25" spans="1:12" x14ac:dyDescent="0.2">
      <c r="A25" s="3" t="s">
        <v>356</v>
      </c>
      <c r="E25" s="15"/>
      <c r="F25" s="15"/>
      <c r="G25" s="15">
        <f>E25-F25</f>
        <v>0</v>
      </c>
    </row>
    <row r="27" spans="1:12" x14ac:dyDescent="0.2">
      <c r="A27" s="3" t="s">
        <v>274</v>
      </c>
      <c r="C27" s="3" t="s">
        <v>275</v>
      </c>
      <c r="F27" s="13">
        <v>72</v>
      </c>
      <c r="L27" s="5"/>
    </row>
    <row r="28" spans="1:12" x14ac:dyDescent="0.2">
      <c r="C28" s="3" t="s">
        <v>359</v>
      </c>
      <c r="F28" s="13">
        <v>138</v>
      </c>
    </row>
    <row r="29" spans="1:12" x14ac:dyDescent="0.2">
      <c r="C29" s="3" t="s">
        <v>354</v>
      </c>
      <c r="L29" s="5"/>
    </row>
    <row r="30" spans="1:12" x14ac:dyDescent="0.2">
      <c r="C30" s="3" t="s">
        <v>297</v>
      </c>
      <c r="F30" s="13">
        <v>60</v>
      </c>
      <c r="L30" s="5"/>
    </row>
    <row r="31" spans="1:12" x14ac:dyDescent="0.2">
      <c r="C31" s="3" t="s">
        <v>355</v>
      </c>
      <c r="E31" s="16"/>
      <c r="F31" s="16">
        <f>93-72</f>
        <v>21</v>
      </c>
      <c r="G31" s="16"/>
    </row>
    <row r="32" spans="1:12" x14ac:dyDescent="0.2">
      <c r="F32" s="13">
        <f>SUM(F27:F31)</f>
        <v>291</v>
      </c>
      <c r="G32" s="13">
        <f>-SUM(F27:F31)</f>
        <v>-291</v>
      </c>
      <c r="J32" s="18"/>
    </row>
    <row r="35" spans="1:9" ht="16" thickBot="1" x14ac:dyDescent="0.25">
      <c r="A35" s="3" t="s">
        <v>276</v>
      </c>
      <c r="E35" s="17"/>
      <c r="F35" s="17"/>
      <c r="G35" s="17">
        <f>SUM(G5:G34)</f>
        <v>8323.02</v>
      </c>
    </row>
    <row r="37" spans="1:9" x14ac:dyDescent="0.2">
      <c r="A37" s="3" t="s">
        <v>362</v>
      </c>
      <c r="G37" s="13">
        <v>8322.16</v>
      </c>
      <c r="I37" s="18"/>
    </row>
    <row r="39" spans="1:9" x14ac:dyDescent="0.2">
      <c r="A39" s="3" t="s">
        <v>357</v>
      </c>
      <c r="G39" s="13">
        <f>G35-G37</f>
        <v>0.86000000000058208</v>
      </c>
      <c r="H39" s="3" t="s">
        <v>360</v>
      </c>
    </row>
    <row r="41" spans="1:9" x14ac:dyDescent="0.2">
      <c r="A41" s="3" t="s">
        <v>363</v>
      </c>
      <c r="C41" s="4"/>
    </row>
    <row r="42" spans="1:9" x14ac:dyDescent="0.2">
      <c r="A42" s="3" t="s">
        <v>364</v>
      </c>
      <c r="C42" s="4"/>
    </row>
    <row r="43" spans="1:9" x14ac:dyDescent="0.2">
      <c r="A43" s="3" t="s">
        <v>365</v>
      </c>
      <c r="C43" s="4">
        <v>235.5</v>
      </c>
    </row>
    <row r="44" spans="1:9" x14ac:dyDescent="0.2">
      <c r="A44" s="3" t="s">
        <v>366</v>
      </c>
      <c r="C44" s="4">
        <v>272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A5543-F387-4615-9E69-B4D53B6A4E23}">
  <dimension ref="A1:O40"/>
  <sheetViews>
    <sheetView workbookViewId="0">
      <selection activeCell="C17" sqref="C17"/>
    </sheetView>
  </sheetViews>
  <sheetFormatPr baseColWidth="10" defaultColWidth="8.83203125" defaultRowHeight="15" x14ac:dyDescent="0.2"/>
  <cols>
    <col min="1" max="1" width="8.83203125" style="3"/>
    <col min="2" max="2" width="15.6640625" style="3" customWidth="1"/>
    <col min="3" max="4" width="8.83203125" style="3"/>
    <col min="5" max="5" width="18.5" style="13" customWidth="1"/>
    <col min="6" max="6" width="18" style="13" customWidth="1"/>
    <col min="7" max="7" width="18.5" style="13" customWidth="1"/>
    <col min="8" max="8" width="3.6640625" style="3" customWidth="1"/>
    <col min="9" max="11" width="8.83203125" style="3"/>
    <col min="12" max="12" width="10.6640625" style="3" bestFit="1" customWidth="1"/>
    <col min="13" max="13" width="16.1640625" style="3" bestFit="1" customWidth="1"/>
    <col min="14" max="14" width="12.33203125" style="3" bestFit="1" customWidth="1"/>
    <col min="15" max="15" width="12.83203125" style="3" bestFit="1" customWidth="1"/>
    <col min="16" max="16384" width="8.83203125" style="3"/>
  </cols>
  <sheetData>
    <row r="1" spans="1:15" x14ac:dyDescent="0.2">
      <c r="A1" s="3" t="s">
        <v>265</v>
      </c>
    </row>
    <row r="2" spans="1:15" x14ac:dyDescent="0.2">
      <c r="A2" s="3" t="s">
        <v>570</v>
      </c>
    </row>
    <row r="3" spans="1:15" x14ac:dyDescent="0.2">
      <c r="E3" s="14" t="s">
        <v>266</v>
      </c>
      <c r="F3" s="14" t="s">
        <v>267</v>
      </c>
      <c r="G3" s="14" t="s">
        <v>5</v>
      </c>
      <c r="M3" s="3" t="s">
        <v>287</v>
      </c>
      <c r="N3" s="24">
        <v>2019</v>
      </c>
    </row>
    <row r="5" spans="1:15" x14ac:dyDescent="0.2">
      <c r="A5" s="3" t="s">
        <v>571</v>
      </c>
      <c r="G5" s="13">
        <v>8322.16</v>
      </c>
      <c r="M5" s="3" t="s">
        <v>282</v>
      </c>
      <c r="N5" s="3" t="s">
        <v>572</v>
      </c>
      <c r="O5" s="3" t="s">
        <v>573</v>
      </c>
    </row>
    <row r="6" spans="1:15" x14ac:dyDescent="0.2">
      <c r="M6" s="24" t="s">
        <v>275</v>
      </c>
      <c r="N6" s="3">
        <v>132.5</v>
      </c>
    </row>
    <row r="7" spans="1:15" x14ac:dyDescent="0.2">
      <c r="A7" s="3" t="s">
        <v>273</v>
      </c>
      <c r="E7" s="15">
        <f>1014+10.2</f>
        <v>1024.2</v>
      </c>
      <c r="F7" s="15">
        <v>123</v>
      </c>
      <c r="G7" s="15">
        <f t="shared" ref="G7" si="0">E7-F7</f>
        <v>901.2</v>
      </c>
      <c r="M7" s="24" t="s">
        <v>288</v>
      </c>
      <c r="N7" s="3">
        <v>787</v>
      </c>
      <c r="O7" s="3">
        <v>155.6</v>
      </c>
    </row>
    <row r="8" spans="1:15" x14ac:dyDescent="0.2">
      <c r="M8" s="24" t="s">
        <v>280</v>
      </c>
      <c r="N8" s="3">
        <v>3385</v>
      </c>
    </row>
    <row r="9" spans="1:15" x14ac:dyDescent="0.2">
      <c r="A9" s="3" t="s">
        <v>598</v>
      </c>
      <c r="E9" s="15">
        <v>155.6</v>
      </c>
      <c r="F9" s="15">
        <v>787</v>
      </c>
      <c r="G9" s="15">
        <f>E9-F9</f>
        <v>-631.4</v>
      </c>
      <c r="M9" s="24" t="s">
        <v>303</v>
      </c>
      <c r="N9" s="3">
        <v>133.43</v>
      </c>
    </row>
    <row r="10" spans="1:15" x14ac:dyDescent="0.2">
      <c r="M10" s="24" t="s">
        <v>277</v>
      </c>
      <c r="O10" s="3">
        <v>4067.9</v>
      </c>
    </row>
    <row r="11" spans="1:15" x14ac:dyDescent="0.2">
      <c r="A11" s="3" t="s">
        <v>268</v>
      </c>
      <c r="C11" s="3" t="s">
        <v>599</v>
      </c>
      <c r="E11" s="13">
        <v>4067.9</v>
      </c>
      <c r="F11" s="13">
        <v>3385</v>
      </c>
      <c r="M11" s="24" t="s">
        <v>307</v>
      </c>
      <c r="N11" s="3">
        <v>281.2</v>
      </c>
      <c r="O11" s="3">
        <v>75</v>
      </c>
    </row>
    <row r="12" spans="1:15" x14ac:dyDescent="0.2">
      <c r="C12" s="3" t="s">
        <v>312</v>
      </c>
      <c r="F12" s="13">
        <v>1233.95</v>
      </c>
      <c r="M12" s="24" t="s">
        <v>568</v>
      </c>
      <c r="N12" s="3">
        <v>142.99</v>
      </c>
    </row>
    <row r="13" spans="1:15" x14ac:dyDescent="0.2">
      <c r="C13" s="3" t="s">
        <v>575</v>
      </c>
      <c r="E13" s="16"/>
      <c r="F13" s="16">
        <f>133.43+213</f>
        <v>346.43</v>
      </c>
      <c r="G13" s="16"/>
      <c r="M13" s="24" t="s">
        <v>273</v>
      </c>
      <c r="N13" s="3">
        <v>123</v>
      </c>
      <c r="O13" s="3">
        <v>1024.3</v>
      </c>
    </row>
    <row r="14" spans="1:15" x14ac:dyDescent="0.2">
      <c r="E14" s="13">
        <f>SUM(E11:E13)</f>
        <v>4067.9</v>
      </c>
      <c r="F14" s="13">
        <f>SUM(F11:F13)</f>
        <v>4965.38</v>
      </c>
      <c r="G14" s="13">
        <f>E14-F14</f>
        <v>-897.48</v>
      </c>
      <c r="M14" s="24" t="s">
        <v>290</v>
      </c>
      <c r="N14" s="3">
        <v>77.61</v>
      </c>
    </row>
    <row r="15" spans="1:15" x14ac:dyDescent="0.2">
      <c r="M15" s="24" t="s">
        <v>271</v>
      </c>
      <c r="N15" s="3">
        <v>222</v>
      </c>
      <c r="O15" s="3">
        <v>272.5</v>
      </c>
    </row>
    <row r="16" spans="1:15" x14ac:dyDescent="0.2">
      <c r="A16" s="3" t="s">
        <v>269</v>
      </c>
      <c r="C16" s="3" t="s">
        <v>576</v>
      </c>
      <c r="E16" s="13">
        <f>75+206.2</f>
        <v>281.2</v>
      </c>
      <c r="F16" s="13">
        <v>281</v>
      </c>
      <c r="M16" s="24" t="s">
        <v>569</v>
      </c>
      <c r="N16" s="3">
        <v>135</v>
      </c>
    </row>
    <row r="17" spans="1:15" x14ac:dyDescent="0.2">
      <c r="C17" s="3" t="s">
        <v>271</v>
      </c>
      <c r="E17" s="13">
        <f>272.5+499</f>
        <v>771.5</v>
      </c>
      <c r="F17" s="13">
        <f>222</f>
        <v>222</v>
      </c>
      <c r="M17" s="24" t="s">
        <v>312</v>
      </c>
      <c r="N17" s="3">
        <v>1233.95</v>
      </c>
    </row>
    <row r="18" spans="1:15" x14ac:dyDescent="0.2">
      <c r="C18" s="3" t="s">
        <v>352</v>
      </c>
      <c r="E18" s="13">
        <v>75</v>
      </c>
      <c r="F18" s="13">
        <v>185</v>
      </c>
      <c r="M18" s="24" t="s">
        <v>354</v>
      </c>
      <c r="N18" s="3">
        <v>153.10999999999999</v>
      </c>
    </row>
    <row r="19" spans="1:15" x14ac:dyDescent="0.2">
      <c r="C19" s="3" t="s">
        <v>596</v>
      </c>
      <c r="E19" s="13">
        <v>250.5</v>
      </c>
      <c r="F19" s="13">
        <v>33.57</v>
      </c>
      <c r="M19" s="24" t="s">
        <v>577</v>
      </c>
      <c r="O19" s="3">
        <v>75</v>
      </c>
    </row>
    <row r="20" spans="1:15" x14ac:dyDescent="0.2">
      <c r="C20" s="3" t="s">
        <v>272</v>
      </c>
      <c r="F20" s="13">
        <v>340</v>
      </c>
      <c r="M20" s="24" t="s">
        <v>340</v>
      </c>
      <c r="O20" s="3">
        <v>499</v>
      </c>
    </row>
    <row r="21" spans="1:15" x14ac:dyDescent="0.2">
      <c r="E21" s="15">
        <f>SUM(E16:E20)</f>
        <v>1378.2</v>
      </c>
      <c r="F21" s="15">
        <f>SUM(F16:F20)</f>
        <v>1061.5700000000002</v>
      </c>
      <c r="G21" s="15">
        <f>E21-F21</f>
        <v>316.62999999999988</v>
      </c>
      <c r="M21" s="24" t="s">
        <v>580</v>
      </c>
      <c r="N21" s="3">
        <v>213</v>
      </c>
    </row>
    <row r="22" spans="1:15" x14ac:dyDescent="0.2">
      <c r="M22" s="24" t="s">
        <v>588</v>
      </c>
      <c r="N22" s="3">
        <v>185</v>
      </c>
    </row>
    <row r="23" spans="1:15" x14ac:dyDescent="0.2">
      <c r="A23" s="3" t="s">
        <v>274</v>
      </c>
      <c r="C23" s="3" t="s">
        <v>275</v>
      </c>
      <c r="F23" s="13">
        <v>132.5</v>
      </c>
      <c r="M23" s="24" t="s">
        <v>596</v>
      </c>
      <c r="N23" s="3">
        <v>33.57</v>
      </c>
      <c r="O23" s="3">
        <v>250.5</v>
      </c>
    </row>
    <row r="24" spans="1:15" x14ac:dyDescent="0.2">
      <c r="C24" s="3" t="s">
        <v>568</v>
      </c>
      <c r="F24" s="13">
        <v>142.99</v>
      </c>
      <c r="M24" s="24" t="s">
        <v>597</v>
      </c>
      <c r="O24" s="3">
        <v>206.2</v>
      </c>
    </row>
    <row r="25" spans="1:15" x14ac:dyDescent="0.2">
      <c r="C25" s="3" t="s">
        <v>574</v>
      </c>
      <c r="F25" s="13">
        <v>135</v>
      </c>
      <c r="M25" s="24" t="s">
        <v>272</v>
      </c>
      <c r="N25" s="3">
        <v>340</v>
      </c>
    </row>
    <row r="26" spans="1:15" x14ac:dyDescent="0.2">
      <c r="C26" s="3" t="s">
        <v>354</v>
      </c>
      <c r="F26" s="13">
        <v>153.11000000000001</v>
      </c>
      <c r="M26" s="24" t="s">
        <v>284</v>
      </c>
      <c r="N26" s="3">
        <v>7578.3599999999988</v>
      </c>
      <c r="O26" s="3">
        <v>6626</v>
      </c>
    </row>
    <row r="27" spans="1:15" x14ac:dyDescent="0.2">
      <c r="C27" s="3" t="s">
        <v>355</v>
      </c>
      <c r="E27" s="16"/>
      <c r="F27" s="16">
        <v>77.61</v>
      </c>
      <c r="G27" s="16"/>
      <c r="L27" s="5"/>
    </row>
    <row r="28" spans="1:15" x14ac:dyDescent="0.2">
      <c r="F28" s="13">
        <f>SUM(F23:F27)</f>
        <v>641.21</v>
      </c>
      <c r="G28" s="13">
        <f>-SUM(F23:F27)</f>
        <v>-641.21</v>
      </c>
    </row>
    <row r="29" spans="1:15" x14ac:dyDescent="0.2">
      <c r="J29" s="18"/>
      <c r="L29" s="5"/>
    </row>
    <row r="30" spans="1:15" x14ac:dyDescent="0.2">
      <c r="L30" s="5"/>
    </row>
    <row r="31" spans="1:15" ht="16" thickBot="1" x14ac:dyDescent="0.25">
      <c r="E31" s="17"/>
      <c r="F31" s="17"/>
      <c r="G31" s="17">
        <f>SUM(G5:G30)</f>
        <v>7369.9000000000015</v>
      </c>
    </row>
    <row r="32" spans="1:15" x14ac:dyDescent="0.2">
      <c r="A32" s="3" t="s">
        <v>276</v>
      </c>
    </row>
    <row r="33" spans="1:9" x14ac:dyDescent="0.2">
      <c r="G33" s="13">
        <v>7369.8</v>
      </c>
      <c r="I33" s="18"/>
    </row>
    <row r="34" spans="1:9" x14ac:dyDescent="0.2">
      <c r="A34" s="3" t="s">
        <v>600</v>
      </c>
    </row>
    <row r="35" spans="1:9" x14ac:dyDescent="0.2">
      <c r="G35" s="13">
        <f>G31-G33</f>
        <v>0.10000000000127329</v>
      </c>
      <c r="H35" s="3" t="s">
        <v>360</v>
      </c>
    </row>
    <row r="36" spans="1:9" x14ac:dyDescent="0.2">
      <c r="A36" s="3" t="s">
        <v>357</v>
      </c>
    </row>
    <row r="37" spans="1:9" x14ac:dyDescent="0.2">
      <c r="C37" s="4"/>
    </row>
    <row r="38" spans="1:9" x14ac:dyDescent="0.2">
      <c r="C38" s="4"/>
    </row>
    <row r="39" spans="1:9" x14ac:dyDescent="0.2">
      <c r="C39" s="4"/>
    </row>
    <row r="40" spans="1:9" x14ac:dyDescent="0.2">
      <c r="C40" s="4"/>
    </row>
  </sheetData>
  <pageMargins left="0.7" right="0.7" top="0.75" bottom="0.75" header="0.3" footer="0.3"/>
  <pageSetup paperSize="9" orientation="portrait"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9DCBE4-A1C5-4A29-8DB2-92EE6C6F230F}">
  <dimension ref="A1:M41"/>
  <sheetViews>
    <sheetView workbookViewId="0">
      <selection activeCell="L9" sqref="L9"/>
    </sheetView>
  </sheetViews>
  <sheetFormatPr baseColWidth="10" defaultColWidth="8.83203125" defaultRowHeight="15" x14ac:dyDescent="0.2"/>
  <cols>
    <col min="1" max="1" width="22.33203125" style="3" bestFit="1" customWidth="1"/>
    <col min="2" max="2" width="18.5" style="3" bestFit="1" customWidth="1"/>
    <col min="3" max="5" width="13.33203125" style="13" customWidth="1"/>
    <col min="6" max="6" width="3.6640625" style="3" customWidth="1"/>
    <col min="7" max="7" width="18.1640625" style="3" customWidth="1"/>
    <col min="8" max="9" width="8.83203125" style="3"/>
    <col min="10" max="10" width="10.6640625" style="3" bestFit="1" customWidth="1"/>
    <col min="11" max="11" width="13.6640625" style="3" bestFit="1" customWidth="1"/>
    <col min="12" max="12" width="12.33203125" style="3" bestFit="1" customWidth="1"/>
    <col min="13" max="13" width="12.83203125" style="3" bestFit="1" customWidth="1"/>
    <col min="14" max="16384" width="8.83203125" style="3"/>
  </cols>
  <sheetData>
    <row r="1" spans="1:13" x14ac:dyDescent="0.2">
      <c r="A1" s="3" t="s">
        <v>265</v>
      </c>
    </row>
    <row r="2" spans="1:13" x14ac:dyDescent="0.2">
      <c r="A2" s="3" t="s">
        <v>570</v>
      </c>
    </row>
    <row r="3" spans="1:13" x14ac:dyDescent="0.2">
      <c r="A3" s="31"/>
      <c r="B3" s="31"/>
      <c r="C3" s="33" t="s">
        <v>266</v>
      </c>
      <c r="D3" s="32" t="s">
        <v>601</v>
      </c>
      <c r="E3" s="33" t="s">
        <v>5</v>
      </c>
      <c r="G3" s="3" t="s">
        <v>302</v>
      </c>
      <c r="K3" s="3" t="s">
        <v>287</v>
      </c>
      <c r="L3" s="24">
        <v>2020</v>
      </c>
    </row>
    <row r="4" spans="1:13" x14ac:dyDescent="0.2">
      <c r="A4" s="34"/>
      <c r="B4" s="34"/>
      <c r="C4" s="35"/>
      <c r="D4" s="26"/>
      <c r="E4" s="35"/>
    </row>
    <row r="5" spans="1:13" x14ac:dyDescent="0.2">
      <c r="A5" s="36" t="s">
        <v>600</v>
      </c>
      <c r="B5" s="36"/>
      <c r="C5" s="29"/>
      <c r="D5" s="30"/>
      <c r="E5" s="29">
        <v>7370</v>
      </c>
      <c r="K5" s="3" t="s">
        <v>282</v>
      </c>
      <c r="L5" s="3" t="s">
        <v>572</v>
      </c>
      <c r="M5" s="3" t="s">
        <v>573</v>
      </c>
    </row>
    <row r="6" spans="1:13" x14ac:dyDescent="0.2">
      <c r="A6" s="34"/>
      <c r="B6" s="34"/>
      <c r="C6" s="35"/>
      <c r="D6" s="26"/>
      <c r="E6" s="35"/>
      <c r="K6" s="24" t="s">
        <v>275</v>
      </c>
      <c r="L6" s="3">
        <v>303</v>
      </c>
    </row>
    <row r="7" spans="1:13" x14ac:dyDescent="0.2">
      <c r="A7" s="36" t="s">
        <v>273</v>
      </c>
      <c r="B7" s="36"/>
      <c r="C7" s="29">
        <v>539</v>
      </c>
      <c r="D7" s="30">
        <v>207</v>
      </c>
      <c r="E7" s="29">
        <f t="shared" ref="E7" si="0">C7-D7</f>
        <v>332</v>
      </c>
      <c r="G7" s="3" t="s">
        <v>650</v>
      </c>
      <c r="K7" s="24" t="s">
        <v>280</v>
      </c>
      <c r="L7" s="3">
        <v>40</v>
      </c>
    </row>
    <row r="8" spans="1:13" x14ac:dyDescent="0.2">
      <c r="A8" s="34"/>
      <c r="B8" s="34"/>
      <c r="C8" s="35"/>
      <c r="D8" s="26"/>
      <c r="E8" s="35"/>
      <c r="K8" s="24" t="s">
        <v>273</v>
      </c>
      <c r="L8" s="3">
        <v>206.59</v>
      </c>
      <c r="M8" s="3">
        <v>539.09999999999991</v>
      </c>
    </row>
    <row r="9" spans="1:13" x14ac:dyDescent="0.2">
      <c r="A9" s="36" t="s">
        <v>598</v>
      </c>
      <c r="B9" s="36"/>
      <c r="C9" s="29">
        <v>0</v>
      </c>
      <c r="D9" s="30">
        <v>218</v>
      </c>
      <c r="E9" s="29">
        <f>C9-D9</f>
        <v>-218</v>
      </c>
      <c r="G9" s="3" t="s">
        <v>644</v>
      </c>
      <c r="K9" s="24" t="s">
        <v>290</v>
      </c>
      <c r="L9" s="3">
        <v>52.22</v>
      </c>
      <c r="M9" s="3">
        <v>0.01</v>
      </c>
    </row>
    <row r="10" spans="1:13" x14ac:dyDescent="0.2">
      <c r="A10" s="34"/>
      <c r="B10" s="34"/>
      <c r="C10" s="35"/>
      <c r="D10" s="26"/>
      <c r="E10" s="35"/>
      <c r="K10" s="24" t="s">
        <v>271</v>
      </c>
      <c r="L10" s="3">
        <v>99</v>
      </c>
      <c r="M10" s="3">
        <v>263</v>
      </c>
    </row>
    <row r="11" spans="1:13" x14ac:dyDescent="0.2">
      <c r="A11" s="34"/>
      <c r="B11" s="34" t="s">
        <v>599</v>
      </c>
      <c r="C11" s="35"/>
      <c r="D11" s="26">
        <v>40</v>
      </c>
      <c r="E11" s="35"/>
      <c r="K11" s="24" t="s">
        <v>312</v>
      </c>
      <c r="L11" s="3">
        <v>942.4</v>
      </c>
    </row>
    <row r="12" spans="1:13" x14ac:dyDescent="0.2">
      <c r="A12" s="34"/>
      <c r="B12" s="34" t="s">
        <v>312</v>
      </c>
      <c r="C12" s="35"/>
      <c r="D12" s="26">
        <v>942</v>
      </c>
      <c r="E12" s="35"/>
      <c r="G12" s="3" t="s">
        <v>645</v>
      </c>
      <c r="K12" s="24" t="s">
        <v>354</v>
      </c>
      <c r="L12" s="3">
        <v>201.44</v>
      </c>
    </row>
    <row r="13" spans="1:13" x14ac:dyDescent="0.2">
      <c r="A13" s="34"/>
      <c r="B13" s="34" t="s">
        <v>575</v>
      </c>
      <c r="C13" s="35"/>
      <c r="D13" s="26"/>
      <c r="E13" s="35"/>
      <c r="K13" s="24" t="s">
        <v>642</v>
      </c>
      <c r="L13" s="3">
        <v>350</v>
      </c>
    </row>
    <row r="14" spans="1:13" x14ac:dyDescent="0.2">
      <c r="A14" s="36" t="s">
        <v>268</v>
      </c>
      <c r="B14" s="36"/>
      <c r="C14" s="29">
        <f>SUM(C11:C13)</f>
        <v>0</v>
      </c>
      <c r="D14" s="30">
        <f>SUM(D11:D13)</f>
        <v>982</v>
      </c>
      <c r="E14" s="29">
        <f>C14-D14</f>
        <v>-982</v>
      </c>
      <c r="K14" s="24" t="s">
        <v>598</v>
      </c>
      <c r="L14" s="3">
        <v>218.34</v>
      </c>
    </row>
    <row r="15" spans="1:13" x14ac:dyDescent="0.2">
      <c r="A15" s="34"/>
      <c r="B15" s="34"/>
      <c r="C15" s="35"/>
      <c r="D15" s="26"/>
      <c r="E15" s="35"/>
      <c r="K15" s="24" t="s">
        <v>352</v>
      </c>
      <c r="L15" s="3">
        <v>258</v>
      </c>
    </row>
    <row r="16" spans="1:13" x14ac:dyDescent="0.2">
      <c r="A16" s="34"/>
      <c r="B16" s="34" t="s">
        <v>576</v>
      </c>
      <c r="C16" s="35"/>
      <c r="D16" s="26"/>
      <c r="E16" s="35"/>
      <c r="K16" s="24" t="s">
        <v>284</v>
      </c>
      <c r="L16" s="3">
        <v>2670.9900000000002</v>
      </c>
      <c r="M16" s="3">
        <v>802.1099999999999</v>
      </c>
    </row>
    <row r="17" spans="1:13" x14ac:dyDescent="0.2">
      <c r="A17" s="34"/>
      <c r="B17" s="34" t="s">
        <v>271</v>
      </c>
      <c r="C17" s="35">
        <v>263</v>
      </c>
      <c r="D17" s="26">
        <v>99</v>
      </c>
      <c r="E17" s="35"/>
      <c r="K17"/>
      <c r="L17"/>
      <c r="M17"/>
    </row>
    <row r="18" spans="1:13" x14ac:dyDescent="0.2">
      <c r="A18" s="34"/>
      <c r="B18" s="34" t="s">
        <v>352</v>
      </c>
      <c r="C18" s="35"/>
      <c r="D18" s="26">
        <v>258</v>
      </c>
      <c r="E18" s="35"/>
      <c r="G18" s="3" t="s">
        <v>651</v>
      </c>
      <c r="K18"/>
      <c r="L18"/>
      <c r="M18"/>
    </row>
    <row r="19" spans="1:13" x14ac:dyDescent="0.2">
      <c r="A19" s="34"/>
      <c r="B19" s="34" t="s">
        <v>596</v>
      </c>
      <c r="C19" s="35"/>
      <c r="D19" s="26"/>
      <c r="E19" s="35"/>
      <c r="K19"/>
      <c r="L19"/>
      <c r="M19"/>
    </row>
    <row r="20" spans="1:13" x14ac:dyDescent="0.2">
      <c r="A20" s="34"/>
      <c r="B20" s="34" t="s">
        <v>272</v>
      </c>
      <c r="C20" s="35"/>
      <c r="D20" s="26"/>
      <c r="E20" s="35"/>
      <c r="K20"/>
      <c r="L20"/>
      <c r="M20"/>
    </row>
    <row r="21" spans="1:13" x14ac:dyDescent="0.2">
      <c r="A21" s="36" t="s">
        <v>269</v>
      </c>
      <c r="B21" s="36"/>
      <c r="C21" s="29">
        <f>SUM(C16:C20)</f>
        <v>263</v>
      </c>
      <c r="D21" s="30">
        <f>SUM(D16:D20)</f>
        <v>357</v>
      </c>
      <c r="E21" s="29">
        <f>C21-D21</f>
        <v>-94</v>
      </c>
      <c r="K21"/>
      <c r="L21"/>
      <c r="M21"/>
    </row>
    <row r="22" spans="1:13" x14ac:dyDescent="0.2">
      <c r="A22" s="34"/>
      <c r="B22" s="34"/>
      <c r="C22" s="35"/>
      <c r="D22" s="26"/>
      <c r="E22" s="35"/>
      <c r="K22"/>
      <c r="L22"/>
      <c r="M22"/>
    </row>
    <row r="23" spans="1:13" x14ac:dyDescent="0.2">
      <c r="A23" s="34"/>
      <c r="B23" s="34" t="s">
        <v>275</v>
      </c>
      <c r="C23" s="35"/>
      <c r="D23" s="26">
        <v>303</v>
      </c>
      <c r="E23" s="35"/>
      <c r="G23" s="3" t="s">
        <v>646</v>
      </c>
      <c r="K23"/>
      <c r="L23"/>
      <c r="M23"/>
    </row>
    <row r="24" spans="1:13" x14ac:dyDescent="0.2">
      <c r="A24" s="34"/>
      <c r="B24" s="34" t="s">
        <v>647</v>
      </c>
      <c r="C24" s="35"/>
      <c r="D24" s="26">
        <v>350</v>
      </c>
      <c r="E24" s="35"/>
      <c r="K24"/>
      <c r="L24"/>
      <c r="M24"/>
    </row>
    <row r="25" spans="1:13" x14ac:dyDescent="0.2">
      <c r="A25" s="34"/>
      <c r="B25" s="34" t="s">
        <v>574</v>
      </c>
      <c r="C25" s="35"/>
      <c r="D25" s="26"/>
      <c r="E25" s="35"/>
      <c r="K25"/>
      <c r="L25"/>
      <c r="M25"/>
    </row>
    <row r="26" spans="1:13" x14ac:dyDescent="0.2">
      <c r="A26" s="34"/>
      <c r="B26" s="34" t="s">
        <v>354</v>
      </c>
      <c r="C26" s="35"/>
      <c r="D26" s="26">
        <v>201</v>
      </c>
      <c r="E26" s="35"/>
      <c r="K26"/>
      <c r="L26"/>
      <c r="M26"/>
    </row>
    <row r="27" spans="1:13" x14ac:dyDescent="0.2">
      <c r="A27" s="34"/>
      <c r="B27" s="34" t="s">
        <v>355</v>
      </c>
      <c r="C27" s="35"/>
      <c r="D27" s="26">
        <v>52</v>
      </c>
      <c r="E27" s="35"/>
      <c r="J27" s="5"/>
    </row>
    <row r="28" spans="1:13" x14ac:dyDescent="0.2">
      <c r="A28" s="36" t="s">
        <v>575</v>
      </c>
      <c r="B28" s="36"/>
      <c r="C28" s="29">
        <f>SUM(C23:C27)</f>
        <v>0</v>
      </c>
      <c r="D28" s="30">
        <f>SUM(D23:D27)</f>
        <v>906</v>
      </c>
      <c r="E28" s="29">
        <f>-SUM(D23:D27)</f>
        <v>-906</v>
      </c>
    </row>
    <row r="29" spans="1:13" x14ac:dyDescent="0.2">
      <c r="A29" s="34"/>
      <c r="B29" s="34"/>
      <c r="C29" s="35"/>
      <c r="D29" s="26"/>
      <c r="E29" s="35"/>
      <c r="H29" s="18"/>
      <c r="J29" s="5"/>
    </row>
    <row r="30" spans="1:13" x14ac:dyDescent="0.2">
      <c r="A30" s="34"/>
      <c r="B30" s="34"/>
      <c r="C30" s="35"/>
      <c r="D30" s="26"/>
      <c r="E30" s="35"/>
      <c r="J30" s="5"/>
    </row>
    <row r="31" spans="1:13" ht="16" thickBot="1" x14ac:dyDescent="0.25">
      <c r="A31" s="37" t="s">
        <v>649</v>
      </c>
      <c r="B31" s="28"/>
      <c r="C31" s="28">
        <f>C28+C21+C14+C9+C7</f>
        <v>802</v>
      </c>
      <c r="D31" s="27">
        <f>D28+D21+D14+D9+D7</f>
        <v>2670</v>
      </c>
      <c r="E31" s="38">
        <f>SUM(E7:E30)</f>
        <v>-1868</v>
      </c>
    </row>
    <row r="32" spans="1:13" x14ac:dyDescent="0.2">
      <c r="A32" s="34"/>
      <c r="C32" s="26"/>
      <c r="D32" s="26"/>
      <c r="E32" s="39"/>
    </row>
    <row r="33" spans="1:7" x14ac:dyDescent="0.2">
      <c r="A33" s="36" t="s">
        <v>276</v>
      </c>
      <c r="B33" s="21"/>
      <c r="C33" s="30"/>
      <c r="D33" s="30"/>
      <c r="E33" s="40">
        <f>E5+E31</f>
        <v>5502</v>
      </c>
      <c r="G33" s="18"/>
    </row>
    <row r="34" spans="1:7" x14ac:dyDescent="0.2">
      <c r="A34" s="34"/>
      <c r="C34" s="26"/>
      <c r="D34" s="26"/>
      <c r="E34" s="39"/>
      <c r="G34" s="18"/>
    </row>
    <row r="35" spans="1:7" x14ac:dyDescent="0.2">
      <c r="A35" s="36" t="s">
        <v>648</v>
      </c>
      <c r="B35" s="21"/>
      <c r="C35" s="30"/>
      <c r="D35" s="30"/>
      <c r="E35" s="41">
        <v>5500.9200000000019</v>
      </c>
    </row>
    <row r="36" spans="1:7" x14ac:dyDescent="0.2">
      <c r="A36" s="3" t="s">
        <v>357</v>
      </c>
      <c r="C36" s="25"/>
      <c r="D36" s="25"/>
      <c r="E36" s="25">
        <f>E33-E35</f>
        <v>1.0799999999981083</v>
      </c>
      <c r="G36" s="3" t="s">
        <v>360</v>
      </c>
    </row>
    <row r="38" spans="1:7" x14ac:dyDescent="0.2">
      <c r="B38" s="4"/>
    </row>
    <row r="39" spans="1:7" x14ac:dyDescent="0.2">
      <c r="B39" s="4"/>
    </row>
    <row r="40" spans="1:7" x14ac:dyDescent="0.2">
      <c r="B40" s="4"/>
    </row>
    <row r="41" spans="1:7" x14ac:dyDescent="0.2">
      <c r="B41" s="4"/>
    </row>
  </sheetData>
  <pageMargins left="0.7" right="0.7" top="0.75" bottom="0.75" header="0.3" footer="0.3"/>
  <pageSetup paperSize="9" orientation="portrait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1ED49-E8BA-413C-A675-93C3FA861B0E}">
  <dimension ref="A1:M42"/>
  <sheetViews>
    <sheetView workbookViewId="0">
      <selection activeCell="D20" sqref="D20"/>
    </sheetView>
  </sheetViews>
  <sheetFormatPr baseColWidth="10" defaultColWidth="8.83203125" defaultRowHeight="15" x14ac:dyDescent="0.2"/>
  <cols>
    <col min="1" max="1" width="22.33203125" style="3" bestFit="1" customWidth="1"/>
    <col min="2" max="2" width="18.5" style="3" bestFit="1" customWidth="1"/>
    <col min="3" max="5" width="13.33203125" style="13" customWidth="1"/>
    <col min="6" max="6" width="3.6640625" style="3" customWidth="1"/>
    <col min="7" max="7" width="18.1640625" style="3" customWidth="1"/>
    <col min="8" max="9" width="8.83203125" style="3"/>
    <col min="10" max="10" width="10.6640625" style="3" bestFit="1" customWidth="1"/>
    <col min="11" max="11" width="18.5" style="3" bestFit="1" customWidth="1"/>
    <col min="12" max="12" width="12.1640625" style="3" bestFit="1" customWidth="1"/>
    <col min="13" max="13" width="12.6640625" style="3" bestFit="1" customWidth="1"/>
    <col min="14" max="16384" width="8.83203125" style="3"/>
  </cols>
  <sheetData>
    <row r="1" spans="1:13" x14ac:dyDescent="0.2">
      <c r="A1" s="3" t="s">
        <v>265</v>
      </c>
    </row>
    <row r="2" spans="1:13" x14ac:dyDescent="0.2">
      <c r="A2" s="3" t="s">
        <v>746</v>
      </c>
    </row>
    <row r="3" spans="1:13" x14ac:dyDescent="0.2">
      <c r="A3" s="31"/>
      <c r="B3" s="31"/>
      <c r="C3" s="33" t="s">
        <v>266</v>
      </c>
      <c r="D3" s="32" t="s">
        <v>601</v>
      </c>
      <c r="E3" s="33" t="s">
        <v>5</v>
      </c>
      <c r="G3" s="3" t="s">
        <v>302</v>
      </c>
      <c r="K3" s="3" t="s">
        <v>287</v>
      </c>
      <c r="L3" s="24">
        <v>2021</v>
      </c>
    </row>
    <row r="4" spans="1:13" x14ac:dyDescent="0.2">
      <c r="A4" s="34"/>
      <c r="B4" s="34"/>
      <c r="C4" s="35"/>
      <c r="D4" s="26"/>
      <c r="E4" s="35"/>
    </row>
    <row r="5" spans="1:13" x14ac:dyDescent="0.2">
      <c r="A5" s="36" t="s">
        <v>731</v>
      </c>
      <c r="B5" s="36"/>
      <c r="C5" s="29"/>
      <c r="D5" s="30"/>
      <c r="E5" s="29">
        <v>5502</v>
      </c>
      <c r="K5" s="3" t="s">
        <v>282</v>
      </c>
      <c r="L5" s="3" t="s">
        <v>572</v>
      </c>
      <c r="M5" s="3" t="s">
        <v>573</v>
      </c>
    </row>
    <row r="6" spans="1:13" x14ac:dyDescent="0.2">
      <c r="A6" s="34"/>
      <c r="B6" s="34"/>
      <c r="C6" s="35"/>
      <c r="D6" s="26"/>
      <c r="E6" s="35"/>
      <c r="K6" s="24" t="s">
        <v>275</v>
      </c>
      <c r="L6" s="3">
        <v>316</v>
      </c>
    </row>
    <row r="7" spans="1:13" x14ac:dyDescent="0.2">
      <c r="A7" s="36" t="s">
        <v>273</v>
      </c>
      <c r="B7" s="36"/>
      <c r="C7" s="29">
        <v>1485</v>
      </c>
      <c r="D7" s="30">
        <v>46</v>
      </c>
      <c r="E7" s="29">
        <f t="shared" ref="E7" si="0">C7-D7</f>
        <v>1439</v>
      </c>
      <c r="G7" s="3" t="s">
        <v>650</v>
      </c>
      <c r="K7" s="24" t="s">
        <v>273</v>
      </c>
      <c r="L7" s="3">
        <v>46</v>
      </c>
      <c r="M7" s="3">
        <v>1485.8</v>
      </c>
    </row>
    <row r="8" spans="1:13" x14ac:dyDescent="0.2">
      <c r="A8" s="34"/>
      <c r="B8" s="34"/>
      <c r="C8" s="35"/>
      <c r="D8" s="26"/>
      <c r="E8" s="35"/>
      <c r="K8" s="24" t="s">
        <v>312</v>
      </c>
      <c r="L8" s="3">
        <v>275</v>
      </c>
    </row>
    <row r="9" spans="1:13" x14ac:dyDescent="0.2">
      <c r="A9" s="36" t="s">
        <v>598</v>
      </c>
      <c r="B9" s="36"/>
      <c r="C9" s="29">
        <v>1808</v>
      </c>
      <c r="D9" s="30">
        <v>2894</v>
      </c>
      <c r="E9" s="29">
        <f>C9-D9</f>
        <v>-1086</v>
      </c>
      <c r="G9" s="3" t="s">
        <v>644</v>
      </c>
      <c r="K9" s="24" t="s">
        <v>354</v>
      </c>
      <c r="L9" s="3">
        <v>157.18</v>
      </c>
    </row>
    <row r="10" spans="1:13" x14ac:dyDescent="0.2">
      <c r="A10" s="34"/>
      <c r="B10" s="34"/>
      <c r="C10" s="35"/>
      <c r="D10" s="26"/>
      <c r="E10" s="35"/>
      <c r="K10" s="24" t="s">
        <v>598</v>
      </c>
      <c r="L10" s="3">
        <v>2894.4</v>
      </c>
      <c r="M10" s="3">
        <v>1809</v>
      </c>
    </row>
    <row r="11" spans="1:13" x14ac:dyDescent="0.2">
      <c r="A11" s="34"/>
      <c r="B11" s="34" t="s">
        <v>599</v>
      </c>
      <c r="C11" s="35"/>
      <c r="D11" s="26">
        <v>285</v>
      </c>
      <c r="E11" s="35"/>
      <c r="K11" s="24" t="s">
        <v>268</v>
      </c>
      <c r="L11" s="3">
        <v>285</v>
      </c>
      <c r="M11" s="3">
        <v>2995</v>
      </c>
    </row>
    <row r="12" spans="1:13" x14ac:dyDescent="0.2">
      <c r="A12" s="34"/>
      <c r="B12" s="34" t="s">
        <v>312</v>
      </c>
      <c r="C12" s="35"/>
      <c r="D12" s="26">
        <v>275</v>
      </c>
      <c r="E12" s="35"/>
      <c r="G12" s="3" t="s">
        <v>737</v>
      </c>
      <c r="K12" s="24" t="s">
        <v>269</v>
      </c>
      <c r="L12" s="3">
        <v>170.2</v>
      </c>
    </row>
    <row r="13" spans="1:13" x14ac:dyDescent="0.2">
      <c r="A13" s="34"/>
      <c r="B13" s="34" t="s">
        <v>735</v>
      </c>
      <c r="C13" s="35"/>
      <c r="D13" s="26">
        <f>840-117</f>
        <v>723</v>
      </c>
      <c r="E13" s="35"/>
      <c r="G13" s="3" t="s">
        <v>738</v>
      </c>
      <c r="K13" s="24" t="s">
        <v>736</v>
      </c>
      <c r="L13" s="3">
        <v>30</v>
      </c>
    </row>
    <row r="14" spans="1:13" x14ac:dyDescent="0.2">
      <c r="A14" s="34"/>
      <c r="B14" s="34" t="s">
        <v>575</v>
      </c>
      <c r="C14" s="35"/>
      <c r="D14" s="26">
        <v>30</v>
      </c>
      <c r="E14" s="35"/>
      <c r="G14" s="3" t="s">
        <v>739</v>
      </c>
      <c r="K14" s="24" t="s">
        <v>735</v>
      </c>
      <c r="L14" s="3">
        <v>840</v>
      </c>
      <c r="M14" s="3">
        <v>117</v>
      </c>
    </row>
    <row r="15" spans="1:13" x14ac:dyDescent="0.2">
      <c r="A15" s="36" t="s">
        <v>268</v>
      </c>
      <c r="B15" s="36"/>
      <c r="C15" s="29">
        <v>2995</v>
      </c>
      <c r="D15" s="30">
        <f>SUM(D11:D14)</f>
        <v>1313</v>
      </c>
      <c r="E15" s="29">
        <f>C15-D15</f>
        <v>1682</v>
      </c>
      <c r="K15" s="24" t="s">
        <v>284</v>
      </c>
      <c r="L15" s="3">
        <v>5013.78</v>
      </c>
      <c r="M15" s="3">
        <v>6406.8</v>
      </c>
    </row>
    <row r="16" spans="1:13" x14ac:dyDescent="0.2">
      <c r="A16" s="34"/>
      <c r="B16" s="34"/>
      <c r="C16" s="35"/>
      <c r="D16" s="26"/>
      <c r="E16" s="35"/>
      <c r="K16"/>
      <c r="L16"/>
      <c r="M16"/>
    </row>
    <row r="17" spans="1:13" x14ac:dyDescent="0.2">
      <c r="A17" s="34"/>
      <c r="B17" s="34" t="s">
        <v>576</v>
      </c>
      <c r="C17" s="35"/>
      <c r="D17" s="26"/>
      <c r="E17" s="35"/>
      <c r="K17"/>
      <c r="L17"/>
      <c r="M17"/>
    </row>
    <row r="18" spans="1:13" x14ac:dyDescent="0.2">
      <c r="A18" s="34"/>
      <c r="B18" s="34" t="s">
        <v>271</v>
      </c>
      <c r="C18" s="35">
        <v>192</v>
      </c>
      <c r="D18" s="26">
        <f>60+95</f>
        <v>155</v>
      </c>
      <c r="E18" s="35"/>
      <c r="K18"/>
      <c r="L18"/>
      <c r="M18"/>
    </row>
    <row r="19" spans="1:13" x14ac:dyDescent="0.2">
      <c r="A19" s="34"/>
      <c r="B19" s="34" t="s">
        <v>732</v>
      </c>
      <c r="C19" s="35"/>
      <c r="D19" s="26">
        <v>110</v>
      </c>
      <c r="E19" s="35"/>
      <c r="G19" s="3" t="s">
        <v>651</v>
      </c>
      <c r="K19"/>
      <c r="L19"/>
      <c r="M19"/>
    </row>
    <row r="20" spans="1:13" x14ac:dyDescent="0.2">
      <c r="A20" s="34"/>
      <c r="B20" s="34" t="s">
        <v>596</v>
      </c>
      <c r="C20" s="35"/>
      <c r="D20" s="26"/>
      <c r="E20" s="35"/>
      <c r="K20"/>
      <c r="L20"/>
      <c r="M20"/>
    </row>
    <row r="21" spans="1:13" x14ac:dyDescent="0.2">
      <c r="A21" s="34"/>
      <c r="B21" s="34" t="s">
        <v>272</v>
      </c>
      <c r="C21" s="35"/>
      <c r="D21" s="26"/>
      <c r="E21" s="35"/>
      <c r="K21"/>
      <c r="L21" s="45">
        <f>E5+GETPIVOTDATA("Sum of Credit ",$K$5)-GETPIVOTDATA("Sum of Debit ",$K$5)</f>
        <v>6895.0199999999995</v>
      </c>
      <c r="M21"/>
    </row>
    <row r="22" spans="1:13" x14ac:dyDescent="0.2">
      <c r="A22" s="36" t="s">
        <v>269</v>
      </c>
      <c r="B22" s="36"/>
      <c r="C22" s="29">
        <f>SUM(C17:C21)</f>
        <v>192</v>
      </c>
      <c r="D22" s="30">
        <f>SUM(D17:D21)</f>
        <v>265</v>
      </c>
      <c r="E22" s="29">
        <f>C22-D22</f>
        <v>-73</v>
      </c>
      <c r="K22"/>
      <c r="L22"/>
      <c r="M22"/>
    </row>
    <row r="23" spans="1:13" x14ac:dyDescent="0.2">
      <c r="A23" s="34"/>
      <c r="B23" s="34"/>
      <c r="C23" s="35"/>
      <c r="D23" s="26"/>
      <c r="E23" s="35"/>
      <c r="K23"/>
      <c r="L23"/>
      <c r="M23"/>
    </row>
    <row r="24" spans="1:13" x14ac:dyDescent="0.2">
      <c r="A24" s="34"/>
      <c r="B24" s="34" t="s">
        <v>733</v>
      </c>
      <c r="C24" s="35"/>
      <c r="D24" s="26">
        <v>316</v>
      </c>
      <c r="E24" s="35"/>
      <c r="G24" s="3" t="s">
        <v>740</v>
      </c>
      <c r="K24"/>
      <c r="L24"/>
      <c r="M24"/>
    </row>
    <row r="25" spans="1:13" x14ac:dyDescent="0.2">
      <c r="A25" s="34"/>
      <c r="B25" s="34" t="s">
        <v>647</v>
      </c>
      <c r="C25" s="35"/>
      <c r="D25" s="26"/>
      <c r="E25" s="35"/>
      <c r="K25"/>
      <c r="L25"/>
      <c r="M25"/>
    </row>
    <row r="26" spans="1:13" x14ac:dyDescent="0.2">
      <c r="A26" s="34"/>
      <c r="B26" s="34" t="s">
        <v>574</v>
      </c>
      <c r="C26" s="35"/>
      <c r="D26" s="26"/>
      <c r="E26" s="35"/>
      <c r="K26"/>
      <c r="L26"/>
      <c r="M26"/>
    </row>
    <row r="27" spans="1:13" x14ac:dyDescent="0.2">
      <c r="A27" s="34"/>
      <c r="B27" s="34" t="s">
        <v>354</v>
      </c>
      <c r="C27" s="35"/>
      <c r="D27" s="26">
        <v>157</v>
      </c>
      <c r="E27" s="35"/>
      <c r="J27" s="5"/>
    </row>
    <row r="28" spans="1:13" x14ac:dyDescent="0.2">
      <c r="A28" s="34"/>
      <c r="B28" s="34" t="s">
        <v>355</v>
      </c>
      <c r="C28" s="35"/>
      <c r="D28" s="26"/>
      <c r="E28" s="35"/>
    </row>
    <row r="29" spans="1:13" x14ac:dyDescent="0.2">
      <c r="A29" s="36" t="s">
        <v>575</v>
      </c>
      <c r="B29" s="36"/>
      <c r="C29" s="29">
        <f>SUM(C24:C28)</f>
        <v>0</v>
      </c>
      <c r="D29" s="30">
        <f>SUM(D24:D28)</f>
        <v>473</v>
      </c>
      <c r="E29" s="29">
        <f>-SUM(D24:D28)</f>
        <v>-473</v>
      </c>
      <c r="H29" s="18"/>
      <c r="J29" s="5"/>
    </row>
    <row r="30" spans="1:13" x14ac:dyDescent="0.2">
      <c r="A30" s="34"/>
      <c r="B30" s="34"/>
      <c r="C30" s="35"/>
      <c r="D30" s="26"/>
      <c r="E30" s="35"/>
      <c r="J30" s="5"/>
    </row>
    <row r="31" spans="1:13" x14ac:dyDescent="0.2">
      <c r="A31" s="34"/>
      <c r="B31" s="34"/>
      <c r="C31" s="35"/>
      <c r="D31" s="26"/>
      <c r="E31" s="35"/>
    </row>
    <row r="32" spans="1:13" ht="16" thickBot="1" x14ac:dyDescent="0.25">
      <c r="A32" s="37" t="s">
        <v>649</v>
      </c>
      <c r="B32" s="28"/>
      <c r="C32" s="28">
        <f>C29+C22+C15+C9+C7</f>
        <v>6480</v>
      </c>
      <c r="D32" s="27">
        <f>D29+D22+D15+D9+D7</f>
        <v>4991</v>
      </c>
      <c r="E32" s="38">
        <f>SUM(E7:E31)</f>
        <v>1489</v>
      </c>
    </row>
    <row r="33" spans="1:7" x14ac:dyDescent="0.2">
      <c r="A33" s="34"/>
      <c r="C33" s="26"/>
      <c r="D33" s="26"/>
      <c r="E33" s="39"/>
    </row>
    <row r="34" spans="1:7" x14ac:dyDescent="0.2">
      <c r="A34" s="36" t="s">
        <v>276</v>
      </c>
      <c r="B34" s="21"/>
      <c r="C34" s="30"/>
      <c r="D34" s="30"/>
      <c r="E34" s="40">
        <f>E5+E32</f>
        <v>6991</v>
      </c>
      <c r="G34" s="18"/>
    </row>
    <row r="35" spans="1:7" x14ac:dyDescent="0.2">
      <c r="A35" s="34"/>
      <c r="C35" s="26"/>
      <c r="D35" s="26"/>
      <c r="E35" s="39"/>
      <c r="G35" s="18"/>
    </row>
    <row r="36" spans="1:7" x14ac:dyDescent="0.2">
      <c r="A36" s="36" t="s">
        <v>734</v>
      </c>
      <c r="B36" s="21"/>
      <c r="C36" s="30"/>
      <c r="D36" s="30"/>
      <c r="E36" s="41">
        <v>6894</v>
      </c>
    </row>
    <row r="37" spans="1:7" x14ac:dyDescent="0.2">
      <c r="A37" s="3" t="s">
        <v>357</v>
      </c>
      <c r="C37" s="25"/>
      <c r="D37" s="25"/>
      <c r="E37" s="25">
        <f>E34-E36</f>
        <v>97</v>
      </c>
      <c r="G37" s="3" t="s">
        <v>742</v>
      </c>
    </row>
    <row r="39" spans="1:7" x14ac:dyDescent="0.2">
      <c r="B39" s="4"/>
    </row>
    <row r="40" spans="1:7" x14ac:dyDescent="0.2">
      <c r="B40" s="4"/>
    </row>
    <row r="41" spans="1:7" x14ac:dyDescent="0.2">
      <c r="B41" s="4"/>
    </row>
    <row r="42" spans="1:7" x14ac:dyDescent="0.2">
      <c r="B42" s="4"/>
    </row>
  </sheetData>
  <pageMargins left="0.7" right="0.7" top="0.75" bottom="0.75" header="0.3" footer="0.3"/>
  <pageSetup paperSize="9" orientation="portrait"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26213-AC41-4F2E-AB9A-A244A8D2E9A6}">
  <dimension ref="A1:K65"/>
  <sheetViews>
    <sheetView topLeftCell="A13" workbookViewId="0">
      <selection activeCell="E61" sqref="E61"/>
    </sheetView>
  </sheetViews>
  <sheetFormatPr baseColWidth="10" defaultColWidth="8.83203125" defaultRowHeight="15" x14ac:dyDescent="0.2"/>
  <cols>
    <col min="1" max="1" width="81.83203125" bestFit="1" customWidth="1"/>
    <col min="2" max="2" width="10.33203125" style="2" bestFit="1" customWidth="1"/>
    <col min="4" max="4" width="81.83203125" bestFit="1" customWidth="1"/>
    <col min="5" max="5" width="10.33203125" style="2" bestFit="1" customWidth="1"/>
    <col min="6" max="6" width="18.83203125" customWidth="1"/>
    <col min="9" max="9" width="46.83203125" customWidth="1"/>
    <col min="10" max="10" width="13.83203125" customWidth="1"/>
    <col min="11" max="11" width="19.83203125" customWidth="1"/>
  </cols>
  <sheetData>
    <row r="1" spans="1:11" x14ac:dyDescent="0.2">
      <c r="I1" t="s">
        <v>813</v>
      </c>
      <c r="J1" s="47" t="s">
        <v>814</v>
      </c>
      <c r="K1" t="s">
        <v>804</v>
      </c>
    </row>
    <row r="2" spans="1:11" x14ac:dyDescent="0.2">
      <c r="I2" t="s">
        <v>809</v>
      </c>
      <c r="J2" s="2">
        <v>300.60000000000002</v>
      </c>
      <c r="K2" t="s">
        <v>805</v>
      </c>
    </row>
    <row r="3" spans="1:11" x14ac:dyDescent="0.2">
      <c r="A3" s="6" t="s">
        <v>282</v>
      </c>
      <c r="B3" t="s">
        <v>285</v>
      </c>
      <c r="D3" t="s">
        <v>282</v>
      </c>
      <c r="E3" s="2" t="s">
        <v>285</v>
      </c>
      <c r="F3" t="s">
        <v>804</v>
      </c>
      <c r="I3" t="s">
        <v>810</v>
      </c>
      <c r="J3" s="2">
        <v>70</v>
      </c>
      <c r="K3" t="s">
        <v>805</v>
      </c>
    </row>
    <row r="4" spans="1:11" x14ac:dyDescent="0.2">
      <c r="A4" s="7" t="s">
        <v>11</v>
      </c>
      <c r="B4">
        <v>2020</v>
      </c>
      <c r="D4" t="s">
        <v>11</v>
      </c>
      <c r="E4" s="2">
        <v>2020</v>
      </c>
      <c r="F4" t="s">
        <v>273</v>
      </c>
      <c r="I4" t="s">
        <v>811</v>
      </c>
      <c r="J4" s="2">
        <v>-85</v>
      </c>
      <c r="K4" t="s">
        <v>805</v>
      </c>
    </row>
    <row r="5" spans="1:11" x14ac:dyDescent="0.2">
      <c r="A5" s="7" t="s">
        <v>775</v>
      </c>
      <c r="B5">
        <v>1250</v>
      </c>
      <c r="D5" t="s">
        <v>775</v>
      </c>
      <c r="E5" s="2">
        <v>1250</v>
      </c>
      <c r="F5" t="s">
        <v>268</v>
      </c>
      <c r="I5" t="s">
        <v>812</v>
      </c>
      <c r="J5" s="2">
        <v>-283.73</v>
      </c>
      <c r="K5" t="s">
        <v>602</v>
      </c>
    </row>
    <row r="6" spans="1:11" x14ac:dyDescent="0.2">
      <c r="A6" s="7" t="s">
        <v>758</v>
      </c>
      <c r="B6">
        <v>1150</v>
      </c>
      <c r="D6" t="s">
        <v>758</v>
      </c>
      <c r="E6" s="2">
        <v>1150</v>
      </c>
      <c r="F6" t="s">
        <v>268</v>
      </c>
    </row>
    <row r="7" spans="1:11" x14ac:dyDescent="0.2">
      <c r="A7" s="7" t="s">
        <v>795</v>
      </c>
      <c r="B7">
        <v>775</v>
      </c>
      <c r="D7" t="s">
        <v>795</v>
      </c>
      <c r="E7" s="2">
        <v>775</v>
      </c>
      <c r="F7" t="s">
        <v>268</v>
      </c>
    </row>
    <row r="8" spans="1:11" x14ac:dyDescent="0.2">
      <c r="A8" s="7">
        <v>500270</v>
      </c>
      <c r="B8">
        <v>300.60000000000002</v>
      </c>
      <c r="D8">
        <v>500270</v>
      </c>
      <c r="E8" s="2">
        <v>300.60000000000002</v>
      </c>
      <c r="F8" t="s">
        <v>271</v>
      </c>
    </row>
    <row r="9" spans="1:11" x14ac:dyDescent="0.2">
      <c r="A9" s="7">
        <v>500271</v>
      </c>
      <c r="B9">
        <v>70</v>
      </c>
      <c r="D9">
        <v>500271</v>
      </c>
      <c r="E9" s="2">
        <v>70</v>
      </c>
      <c r="F9" t="s">
        <v>271</v>
      </c>
    </row>
    <row r="10" spans="1:11" x14ac:dyDescent="0.2">
      <c r="A10" s="7" t="s">
        <v>779</v>
      </c>
      <c r="B10">
        <v>36</v>
      </c>
      <c r="D10" t="s">
        <v>779</v>
      </c>
      <c r="E10" s="2">
        <v>36</v>
      </c>
      <c r="F10" s="3" t="s">
        <v>598</v>
      </c>
    </row>
    <row r="11" spans="1:11" x14ac:dyDescent="0.2">
      <c r="A11" s="7" t="s">
        <v>777</v>
      </c>
      <c r="B11">
        <v>36</v>
      </c>
      <c r="D11" t="s">
        <v>777</v>
      </c>
      <c r="E11" s="2">
        <v>36</v>
      </c>
      <c r="F11" s="3" t="s">
        <v>598</v>
      </c>
    </row>
    <row r="12" spans="1:11" x14ac:dyDescent="0.2">
      <c r="A12" s="7" t="s">
        <v>780</v>
      </c>
      <c r="B12">
        <v>36</v>
      </c>
      <c r="D12" t="s">
        <v>780</v>
      </c>
      <c r="E12" s="2">
        <v>36</v>
      </c>
      <c r="F12" s="3" t="s">
        <v>598</v>
      </c>
    </row>
    <row r="13" spans="1:11" x14ac:dyDescent="0.2">
      <c r="A13" s="7" t="s">
        <v>784</v>
      </c>
      <c r="B13">
        <v>36</v>
      </c>
      <c r="D13" t="s">
        <v>784</v>
      </c>
      <c r="E13" s="2">
        <v>36</v>
      </c>
      <c r="F13" s="3" t="s">
        <v>598</v>
      </c>
    </row>
    <row r="14" spans="1:11" x14ac:dyDescent="0.2">
      <c r="A14" s="7" t="s">
        <v>781</v>
      </c>
      <c r="B14">
        <v>36</v>
      </c>
      <c r="D14" t="s">
        <v>781</v>
      </c>
      <c r="E14" s="2">
        <v>36</v>
      </c>
      <c r="F14" s="3" t="s">
        <v>598</v>
      </c>
    </row>
    <row r="15" spans="1:11" x14ac:dyDescent="0.2">
      <c r="A15" s="7" t="s">
        <v>800</v>
      </c>
      <c r="B15">
        <v>36</v>
      </c>
      <c r="D15" t="s">
        <v>800</v>
      </c>
      <c r="E15" s="2">
        <v>36</v>
      </c>
      <c r="F15" s="3" t="s">
        <v>598</v>
      </c>
    </row>
    <row r="16" spans="1:11" x14ac:dyDescent="0.2">
      <c r="A16" s="7" t="s">
        <v>765</v>
      </c>
      <c r="B16">
        <v>36</v>
      </c>
      <c r="D16" t="s">
        <v>765</v>
      </c>
      <c r="E16" s="2">
        <v>36</v>
      </c>
      <c r="F16" s="3" t="s">
        <v>598</v>
      </c>
    </row>
    <row r="17" spans="1:6" x14ac:dyDescent="0.2">
      <c r="A17" s="7" t="s">
        <v>776</v>
      </c>
      <c r="B17">
        <v>30</v>
      </c>
      <c r="D17" t="s">
        <v>776</v>
      </c>
      <c r="E17" s="2">
        <v>30</v>
      </c>
      <c r="F17" s="3" t="s">
        <v>598</v>
      </c>
    </row>
    <row r="18" spans="1:6" x14ac:dyDescent="0.2">
      <c r="A18" s="7" t="s">
        <v>782</v>
      </c>
      <c r="B18">
        <v>30</v>
      </c>
      <c r="D18" t="s">
        <v>782</v>
      </c>
      <c r="E18" s="2">
        <v>30</v>
      </c>
      <c r="F18" s="3" t="s">
        <v>598</v>
      </c>
    </row>
    <row r="19" spans="1:6" x14ac:dyDescent="0.2">
      <c r="A19" s="7" t="s">
        <v>785</v>
      </c>
      <c r="B19">
        <v>30</v>
      </c>
      <c r="D19" t="s">
        <v>785</v>
      </c>
      <c r="E19" s="2">
        <v>30</v>
      </c>
      <c r="F19" s="3" t="s">
        <v>598</v>
      </c>
    </row>
    <row r="20" spans="1:6" x14ac:dyDescent="0.2">
      <c r="A20" s="7" t="s">
        <v>778</v>
      </c>
      <c r="B20">
        <v>30</v>
      </c>
      <c r="D20" t="s">
        <v>778</v>
      </c>
      <c r="E20" s="2">
        <v>30</v>
      </c>
      <c r="F20" t="s">
        <v>268</v>
      </c>
    </row>
    <row r="21" spans="1:6" x14ac:dyDescent="0.2">
      <c r="A21" s="7" t="s">
        <v>757</v>
      </c>
      <c r="B21">
        <v>21</v>
      </c>
      <c r="D21" t="s">
        <v>757</v>
      </c>
      <c r="E21" s="2">
        <v>21</v>
      </c>
      <c r="F21" t="s">
        <v>273</v>
      </c>
    </row>
    <row r="22" spans="1:6" x14ac:dyDescent="0.2">
      <c r="A22" s="7" t="s">
        <v>797</v>
      </c>
      <c r="B22">
        <v>20</v>
      </c>
      <c r="D22" t="s">
        <v>797</v>
      </c>
      <c r="E22" s="2">
        <v>20</v>
      </c>
      <c r="F22" s="3" t="s">
        <v>598</v>
      </c>
    </row>
    <row r="23" spans="1:6" x14ac:dyDescent="0.2">
      <c r="A23" s="7" t="s">
        <v>756</v>
      </c>
      <c r="B23">
        <v>11</v>
      </c>
      <c r="D23" t="s">
        <v>756</v>
      </c>
      <c r="E23" s="2">
        <v>11</v>
      </c>
      <c r="F23" t="s">
        <v>273</v>
      </c>
    </row>
    <row r="24" spans="1:6" x14ac:dyDescent="0.2">
      <c r="A24" s="7" t="s">
        <v>802</v>
      </c>
      <c r="B24">
        <v>10.3</v>
      </c>
      <c r="D24" t="s">
        <v>802</v>
      </c>
      <c r="E24" s="2">
        <v>10.3</v>
      </c>
      <c r="F24" t="s">
        <v>273</v>
      </c>
    </row>
    <row r="25" spans="1:6" x14ac:dyDescent="0.2">
      <c r="A25" s="7" t="s">
        <v>766</v>
      </c>
      <c r="B25">
        <v>10</v>
      </c>
      <c r="D25" t="s">
        <v>766</v>
      </c>
      <c r="E25" s="2">
        <v>10</v>
      </c>
      <c r="F25" t="s">
        <v>273</v>
      </c>
    </row>
    <row r="26" spans="1:6" x14ac:dyDescent="0.2">
      <c r="A26" s="7" t="s">
        <v>753</v>
      </c>
      <c r="B26">
        <v>10</v>
      </c>
      <c r="D26" t="s">
        <v>753</v>
      </c>
      <c r="E26" s="2">
        <v>10</v>
      </c>
      <c r="F26" t="s">
        <v>273</v>
      </c>
    </row>
    <row r="27" spans="1:6" x14ac:dyDescent="0.2">
      <c r="A27" s="7" t="s">
        <v>793</v>
      </c>
      <c r="B27">
        <v>10</v>
      </c>
      <c r="D27" t="s">
        <v>793</v>
      </c>
      <c r="E27" s="2">
        <v>10</v>
      </c>
      <c r="F27" t="s">
        <v>268</v>
      </c>
    </row>
    <row r="28" spans="1:6" x14ac:dyDescent="0.2">
      <c r="A28" s="7" t="s">
        <v>759</v>
      </c>
      <c r="B28">
        <v>10</v>
      </c>
      <c r="D28" t="s">
        <v>759</v>
      </c>
      <c r="E28" s="2">
        <v>10</v>
      </c>
      <c r="F28" t="s">
        <v>273</v>
      </c>
    </row>
    <row r="29" spans="1:6" x14ac:dyDescent="0.2">
      <c r="A29" s="7" t="s">
        <v>755</v>
      </c>
      <c r="B29">
        <v>10</v>
      </c>
      <c r="D29" t="s">
        <v>755</v>
      </c>
      <c r="E29" s="2">
        <v>10</v>
      </c>
      <c r="F29" t="s">
        <v>273</v>
      </c>
    </row>
    <row r="30" spans="1:6" x14ac:dyDescent="0.2">
      <c r="A30" s="7" t="s">
        <v>771</v>
      </c>
      <c r="B30">
        <v>5</v>
      </c>
      <c r="D30" t="s">
        <v>771</v>
      </c>
      <c r="E30" s="2">
        <v>5</v>
      </c>
      <c r="F30" t="s">
        <v>273</v>
      </c>
    </row>
    <row r="31" spans="1:6" x14ac:dyDescent="0.2">
      <c r="A31" s="7" t="s">
        <v>764</v>
      </c>
      <c r="B31">
        <v>5</v>
      </c>
      <c r="D31" t="s">
        <v>764</v>
      </c>
      <c r="E31" s="2">
        <v>5</v>
      </c>
      <c r="F31" t="s">
        <v>273</v>
      </c>
    </row>
    <row r="32" spans="1:6" x14ac:dyDescent="0.2">
      <c r="A32" s="7" t="s">
        <v>761</v>
      </c>
      <c r="B32">
        <v>5</v>
      </c>
      <c r="D32" t="s">
        <v>761</v>
      </c>
      <c r="E32" s="2">
        <v>5</v>
      </c>
      <c r="F32" t="s">
        <v>273</v>
      </c>
    </row>
    <row r="33" spans="1:6" x14ac:dyDescent="0.2">
      <c r="A33" s="7" t="s">
        <v>767</v>
      </c>
      <c r="B33">
        <v>5</v>
      </c>
      <c r="D33" t="s">
        <v>767</v>
      </c>
      <c r="E33" s="2">
        <v>5</v>
      </c>
      <c r="F33" t="s">
        <v>273</v>
      </c>
    </row>
    <row r="34" spans="1:6" x14ac:dyDescent="0.2">
      <c r="A34" s="7" t="s">
        <v>751</v>
      </c>
      <c r="B34">
        <v>-8.2200000000000006</v>
      </c>
      <c r="D34" t="s">
        <v>751</v>
      </c>
      <c r="E34" s="2">
        <v>-8.2200000000000006</v>
      </c>
      <c r="F34" s="3" t="s">
        <v>741</v>
      </c>
    </row>
    <row r="35" spans="1:6" x14ac:dyDescent="0.2">
      <c r="A35" s="7" t="s">
        <v>772</v>
      </c>
      <c r="B35">
        <v>-10</v>
      </c>
      <c r="D35" t="s">
        <v>772</v>
      </c>
      <c r="E35" s="2">
        <v>-10</v>
      </c>
      <c r="F35" s="3" t="s">
        <v>806</v>
      </c>
    </row>
    <row r="36" spans="1:6" x14ac:dyDescent="0.2">
      <c r="A36" s="7" t="s">
        <v>792</v>
      </c>
      <c r="B36">
        <v>-10.5</v>
      </c>
      <c r="D36" t="s">
        <v>792</v>
      </c>
      <c r="E36" s="2">
        <v>-10.5</v>
      </c>
      <c r="F36" s="3" t="s">
        <v>575</v>
      </c>
    </row>
    <row r="37" spans="1:6" x14ac:dyDescent="0.2">
      <c r="A37" s="7" t="s">
        <v>760</v>
      </c>
      <c r="B37">
        <v>-14.39</v>
      </c>
      <c r="D37" t="s">
        <v>760</v>
      </c>
      <c r="E37" s="2">
        <v>-14.39</v>
      </c>
      <c r="F37" s="3" t="s">
        <v>354</v>
      </c>
    </row>
    <row r="38" spans="1:6" x14ac:dyDescent="0.2">
      <c r="A38" s="7" t="s">
        <v>774</v>
      </c>
      <c r="B38">
        <v>-15</v>
      </c>
      <c r="D38" t="s">
        <v>774</v>
      </c>
      <c r="E38" s="2">
        <v>-15</v>
      </c>
      <c r="F38" s="3" t="s">
        <v>741</v>
      </c>
    </row>
    <row r="39" spans="1:6" x14ac:dyDescent="0.2">
      <c r="A39" s="7" t="s">
        <v>773</v>
      </c>
      <c r="B39">
        <v>-16</v>
      </c>
      <c r="D39" t="s">
        <v>773</v>
      </c>
      <c r="E39" s="2">
        <v>-16</v>
      </c>
      <c r="F39" s="3" t="s">
        <v>605</v>
      </c>
    </row>
    <row r="40" spans="1:6" x14ac:dyDescent="0.2">
      <c r="A40" s="7" t="s">
        <v>787</v>
      </c>
      <c r="B40">
        <v>-16.16</v>
      </c>
      <c r="D40" t="s">
        <v>787</v>
      </c>
      <c r="E40" s="2">
        <v>-16.16</v>
      </c>
      <c r="F40" s="3" t="s">
        <v>354</v>
      </c>
    </row>
    <row r="41" spans="1:6" x14ac:dyDescent="0.2">
      <c r="A41" s="7" t="s">
        <v>803</v>
      </c>
      <c r="B41">
        <v>-21.59</v>
      </c>
      <c r="D41" t="s">
        <v>803</v>
      </c>
      <c r="E41" s="2">
        <v>-21.59</v>
      </c>
      <c r="F41" s="3" t="s">
        <v>354</v>
      </c>
    </row>
    <row r="42" spans="1:6" x14ac:dyDescent="0.2">
      <c r="A42" s="7" t="s">
        <v>789</v>
      </c>
      <c r="B42">
        <v>-37.68</v>
      </c>
      <c r="D42" t="s">
        <v>789</v>
      </c>
      <c r="E42" s="2">
        <v>-37.68</v>
      </c>
      <c r="F42" s="3" t="s">
        <v>575</v>
      </c>
    </row>
    <row r="43" spans="1:6" x14ac:dyDescent="0.2">
      <c r="A43" s="7" t="s">
        <v>786</v>
      </c>
      <c r="B43">
        <v>-41.6</v>
      </c>
      <c r="D43" t="s">
        <v>786</v>
      </c>
      <c r="E43" s="2">
        <v>-41.6</v>
      </c>
      <c r="F43" s="3" t="s">
        <v>575</v>
      </c>
    </row>
    <row r="44" spans="1:6" x14ac:dyDescent="0.2">
      <c r="A44" s="7" t="s">
        <v>801</v>
      </c>
      <c r="B44">
        <v>-42.32</v>
      </c>
      <c r="D44" t="s">
        <v>801</v>
      </c>
      <c r="E44" s="2">
        <v>-42.32</v>
      </c>
      <c r="F44" s="3" t="s">
        <v>733</v>
      </c>
    </row>
    <row r="45" spans="1:6" x14ac:dyDescent="0.2">
      <c r="A45" s="7" t="s">
        <v>754</v>
      </c>
      <c r="B45">
        <v>-44.15</v>
      </c>
      <c r="D45" t="s">
        <v>754</v>
      </c>
      <c r="E45" s="2">
        <v>-44.15</v>
      </c>
      <c r="F45" s="3" t="s">
        <v>807</v>
      </c>
    </row>
    <row r="46" spans="1:6" x14ac:dyDescent="0.2">
      <c r="A46" s="7" t="s">
        <v>770</v>
      </c>
      <c r="B46">
        <v>-46.08</v>
      </c>
      <c r="D46" t="s">
        <v>770</v>
      </c>
      <c r="E46" s="2">
        <v>-46.08</v>
      </c>
      <c r="F46" s="3" t="s">
        <v>354</v>
      </c>
    </row>
    <row r="47" spans="1:6" x14ac:dyDescent="0.2">
      <c r="A47" s="7" t="s">
        <v>748</v>
      </c>
      <c r="B47">
        <v>-59</v>
      </c>
      <c r="D47" t="s">
        <v>748</v>
      </c>
      <c r="E47" s="2">
        <v>-59</v>
      </c>
      <c r="F47" s="3" t="s">
        <v>605</v>
      </c>
    </row>
    <row r="48" spans="1:6" x14ac:dyDescent="0.2">
      <c r="A48" s="7" t="s">
        <v>762</v>
      </c>
      <c r="B48">
        <v>-60</v>
      </c>
      <c r="D48" t="s">
        <v>762</v>
      </c>
      <c r="E48" s="2">
        <v>-60</v>
      </c>
      <c r="F48" s="3" t="s">
        <v>806</v>
      </c>
    </row>
    <row r="49" spans="1:6" x14ac:dyDescent="0.2">
      <c r="A49" s="7" t="s">
        <v>749</v>
      </c>
      <c r="B49">
        <v>-60</v>
      </c>
      <c r="D49" t="s">
        <v>749</v>
      </c>
      <c r="E49" s="2">
        <v>-60</v>
      </c>
      <c r="F49" s="3" t="s">
        <v>806</v>
      </c>
    </row>
    <row r="50" spans="1:6" x14ac:dyDescent="0.2">
      <c r="A50" s="7" t="s">
        <v>747</v>
      </c>
      <c r="B50">
        <v>-73.23</v>
      </c>
      <c r="D50" t="s">
        <v>747</v>
      </c>
      <c r="E50" s="2">
        <v>-73.23</v>
      </c>
      <c r="F50" s="3" t="s">
        <v>354</v>
      </c>
    </row>
    <row r="51" spans="1:6" x14ac:dyDescent="0.2">
      <c r="A51" s="7" t="s">
        <v>799</v>
      </c>
      <c r="B51">
        <v>-74</v>
      </c>
      <c r="D51" t="s">
        <v>799</v>
      </c>
      <c r="E51" s="2">
        <v>-74</v>
      </c>
      <c r="F51" s="3" t="s">
        <v>733</v>
      </c>
    </row>
    <row r="52" spans="1:6" x14ac:dyDescent="0.2">
      <c r="A52" s="7">
        <v>485</v>
      </c>
      <c r="B52">
        <v>-85</v>
      </c>
      <c r="D52">
        <v>485</v>
      </c>
      <c r="E52" s="2">
        <v>-85</v>
      </c>
      <c r="F52" s="3" t="s">
        <v>733</v>
      </c>
    </row>
    <row r="53" spans="1:6" x14ac:dyDescent="0.2">
      <c r="A53" s="7" t="s">
        <v>750</v>
      </c>
      <c r="B53">
        <v>-100</v>
      </c>
      <c r="D53" t="s">
        <v>750</v>
      </c>
      <c r="E53" s="2">
        <v>-100</v>
      </c>
      <c r="F53" s="3" t="s">
        <v>807</v>
      </c>
    </row>
    <row r="54" spans="1:6" x14ac:dyDescent="0.2">
      <c r="A54" s="7" t="s">
        <v>763</v>
      </c>
      <c r="B54">
        <v>-140</v>
      </c>
      <c r="D54" t="s">
        <v>763</v>
      </c>
      <c r="E54" s="2">
        <v>-140</v>
      </c>
      <c r="F54" s="3" t="s">
        <v>741</v>
      </c>
    </row>
    <row r="55" spans="1:6" x14ac:dyDescent="0.2">
      <c r="A55" s="7" t="s">
        <v>752</v>
      </c>
      <c r="B55">
        <v>-145</v>
      </c>
      <c r="D55" t="s">
        <v>752</v>
      </c>
      <c r="E55" s="2">
        <v>-145</v>
      </c>
      <c r="F55" s="3" t="s">
        <v>741</v>
      </c>
    </row>
    <row r="56" spans="1:6" x14ac:dyDescent="0.2">
      <c r="A56" s="7" t="s">
        <v>783</v>
      </c>
      <c r="B56">
        <v>-186</v>
      </c>
      <c r="D56" t="s">
        <v>783</v>
      </c>
      <c r="E56" s="2">
        <v>-186</v>
      </c>
      <c r="F56" t="s">
        <v>808</v>
      </c>
    </row>
    <row r="57" spans="1:6" x14ac:dyDescent="0.2">
      <c r="A57" s="7" t="s">
        <v>790</v>
      </c>
      <c r="B57">
        <v>-198.57</v>
      </c>
      <c r="D57" t="s">
        <v>790</v>
      </c>
      <c r="E57" s="2">
        <v>-198.57</v>
      </c>
      <c r="F57" s="3" t="s">
        <v>575</v>
      </c>
    </row>
    <row r="58" spans="1:6" x14ac:dyDescent="0.2">
      <c r="A58" s="7" t="s">
        <v>769</v>
      </c>
      <c r="B58">
        <v>-213</v>
      </c>
      <c r="D58" t="s">
        <v>769</v>
      </c>
      <c r="E58" s="2">
        <v>-213</v>
      </c>
      <c r="F58" s="3" t="s">
        <v>652</v>
      </c>
    </row>
    <row r="59" spans="1:6" x14ac:dyDescent="0.2">
      <c r="A59" s="7" t="s">
        <v>791</v>
      </c>
      <c r="B59">
        <v>-247.68</v>
      </c>
      <c r="D59" t="s">
        <v>791</v>
      </c>
      <c r="E59" s="2">
        <v>-247.68</v>
      </c>
      <c r="F59" s="3" t="s">
        <v>807</v>
      </c>
    </row>
    <row r="60" spans="1:6" x14ac:dyDescent="0.2">
      <c r="A60" s="7" t="s">
        <v>798</v>
      </c>
      <c r="B60">
        <v>-275</v>
      </c>
      <c r="D60" t="s">
        <v>798</v>
      </c>
      <c r="E60" s="2">
        <v>-275</v>
      </c>
      <c r="F60" s="3" t="s">
        <v>741</v>
      </c>
    </row>
    <row r="61" spans="1:6" x14ac:dyDescent="0.2">
      <c r="A61" s="7" t="s">
        <v>796</v>
      </c>
      <c r="B61">
        <v>-283.73</v>
      </c>
      <c r="D61" t="s">
        <v>796</v>
      </c>
      <c r="E61" s="2">
        <v>-283.73</v>
      </c>
      <c r="F61" s="3" t="s">
        <v>602</v>
      </c>
    </row>
    <row r="62" spans="1:6" x14ac:dyDescent="0.2">
      <c r="A62" s="7" t="s">
        <v>794</v>
      </c>
      <c r="B62">
        <v>-288.02</v>
      </c>
      <c r="D62" t="s">
        <v>794</v>
      </c>
      <c r="E62" s="2">
        <v>-288.02</v>
      </c>
      <c r="F62" s="3" t="s">
        <v>741</v>
      </c>
    </row>
    <row r="63" spans="1:6" x14ac:dyDescent="0.2">
      <c r="A63" s="7" t="s">
        <v>788</v>
      </c>
      <c r="B63">
        <v>-294.99</v>
      </c>
      <c r="D63" t="s">
        <v>788</v>
      </c>
      <c r="E63" s="2">
        <v>-294.99</v>
      </c>
      <c r="F63" s="3" t="s">
        <v>599</v>
      </c>
    </row>
    <row r="64" spans="1:6" x14ac:dyDescent="0.2">
      <c r="A64" s="7" t="s">
        <v>768</v>
      </c>
      <c r="B64">
        <v>-1123.2</v>
      </c>
      <c r="D64" t="s">
        <v>768</v>
      </c>
      <c r="E64" s="2">
        <v>-1123.2</v>
      </c>
      <c r="F64" s="3" t="s">
        <v>807</v>
      </c>
    </row>
    <row r="65" spans="1:5" x14ac:dyDescent="0.2">
      <c r="A65" s="7" t="s">
        <v>284</v>
      </c>
      <c r="B65">
        <v>1839.7900000000002</v>
      </c>
      <c r="D65" t="s">
        <v>284</v>
      </c>
      <c r="E65" s="2">
        <v>1839.7900000000002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Summary</vt:lpstr>
      <vt:lpstr>Sheet2</vt:lpstr>
      <vt:lpstr>All Years</vt:lpstr>
      <vt:lpstr>Statements</vt:lpstr>
      <vt:lpstr>2017</vt:lpstr>
      <vt:lpstr>2018</vt:lpstr>
      <vt:lpstr>2019</vt:lpstr>
      <vt:lpstr>2020</vt:lpstr>
      <vt:lpstr>2021</vt:lpstr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 MOSELEY</dc:creator>
  <cp:lastModifiedBy>Matt Nixon</cp:lastModifiedBy>
  <cp:lastPrinted>2019-11-14T21:31:34Z</cp:lastPrinted>
  <dcterms:created xsi:type="dcterms:W3CDTF">2018-09-06T20:46:51Z</dcterms:created>
  <dcterms:modified xsi:type="dcterms:W3CDTF">2023-01-04T14:05:37Z</dcterms:modified>
</cp:coreProperties>
</file>